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1 BCPREV 2025\0 2025\Planilhas Oficiais 2025\DCTF 2025-2026\2026\2 Fevereiro 2026\"/>
    </mc:Choice>
  </mc:AlternateContent>
  <xr:revisionPtr revIDLastSave="0" documentId="13_ncr:1_{C8CD5B1E-B832-4BEB-8919-3DF5FFFD6C36}" xr6:coauthVersionLast="47" xr6:coauthVersionMax="47" xr10:uidLastSave="{00000000-0000-0000-0000-000000000000}"/>
  <bookViews>
    <workbookView xWindow="-28920" yWindow="555" windowWidth="29040" windowHeight="15720" xr2:uid="{00000000-000D-0000-FFFF-FFFF00000000}"/>
  </bookViews>
  <sheets>
    <sheet name="FEVEREIRO 2026" sheetId="30" r:id="rId1"/>
  </sheets>
  <definedNames>
    <definedName name="_xlnm.Print_Area" localSheetId="0">'FEVEREIRO 2026'!$A$1:$I$74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" i="30" l="1"/>
  <c r="O38" i="30"/>
  <c r="H41" i="30"/>
  <c r="F42" i="30" l="1"/>
  <c r="E64" i="30"/>
  <c r="F34" i="30"/>
  <c r="E60" i="30" l="1"/>
  <c r="F31" i="30" l="1"/>
  <c r="H31" i="30" s="1"/>
  <c r="F33" i="30"/>
  <c r="H33" i="30" s="1"/>
  <c r="H34" i="30"/>
  <c r="F19" i="30"/>
  <c r="F20" i="30"/>
  <c r="F21" i="30"/>
  <c r="F22" i="30"/>
  <c r="H22" i="30" s="1"/>
  <c r="F23" i="30"/>
  <c r="F24" i="30"/>
  <c r="F25" i="30"/>
  <c r="F26" i="30"/>
  <c r="H26" i="30" s="1"/>
  <c r="H24" i="30" l="1"/>
  <c r="F30" i="30"/>
  <c r="H30" i="30" s="1"/>
  <c r="H20" i="30"/>
  <c r="H25" i="30"/>
  <c r="D66" i="30"/>
  <c r="E57" i="30"/>
  <c r="E56" i="30"/>
  <c r="E55" i="30"/>
  <c r="E54" i="30"/>
  <c r="E53" i="30"/>
  <c r="F43" i="30"/>
  <c r="E43" i="30"/>
  <c r="E37" i="30"/>
  <c r="E27" i="30"/>
  <c r="H23" i="30"/>
  <c r="H21" i="30"/>
  <c r="H19" i="30"/>
  <c r="E14" i="30"/>
  <c r="E47" i="30" l="1"/>
  <c r="E49" i="30" s="1"/>
  <c r="C69" i="30" s="1"/>
  <c r="K43" i="30"/>
  <c r="F37" i="30"/>
  <c r="K37" i="30"/>
  <c r="K27" i="30"/>
  <c r="F18" i="30"/>
  <c r="F27" i="30" l="1"/>
  <c r="F45" i="30" s="1"/>
  <c r="E63" i="30" s="1"/>
  <c r="H18" i="30"/>
  <c r="D69" i="30"/>
  <c r="K47" i="30"/>
  <c r="E61" i="30" l="1"/>
  <c r="E62" i="30"/>
  <c r="E59" i="30"/>
  <c r="E58" i="30"/>
  <c r="E66" i="30" l="1"/>
  <c r="C66" i="30"/>
</calcChain>
</file>

<file path=xl/sharedStrings.xml><?xml version="1.0" encoding="utf-8"?>
<sst xmlns="http://schemas.openxmlformats.org/spreadsheetml/2006/main" count="123" uniqueCount="93">
  <si>
    <t>CAIXA ECONOMICA FEDERAL</t>
  </si>
  <si>
    <t>CNPJ DO FUNDO</t>
  </si>
  <si>
    <t>FUNDAMENTAÇÃO</t>
  </si>
  <si>
    <t>RENTABILIDADE</t>
  </si>
  <si>
    <t>CAIXA FI BRASIL TIT PUB</t>
  </si>
  <si>
    <t>05.164.356/0001-84</t>
  </si>
  <si>
    <t>CAIXA FI BRASIL IRF-M 1 TP RF</t>
  </si>
  <si>
    <t>10.740.670/0001-06</t>
  </si>
  <si>
    <t>CAIXA FI BRASIL IDKA IPCA 2A RF LP</t>
  </si>
  <si>
    <t>14.386.926/0001-71</t>
  </si>
  <si>
    <t>03.737.206/0001-97</t>
  </si>
  <si>
    <t>CAIXA FIC GEST ESTRATEGICA RF</t>
  </si>
  <si>
    <t>23.215.097/0001-55</t>
  </si>
  <si>
    <t>21.918.896/0001-62</t>
  </si>
  <si>
    <t>CAIXA FI BRASIL MATRIZ RENDA FIXA</t>
  </si>
  <si>
    <t>23.215.008/0001-70</t>
  </si>
  <si>
    <t>BANCO DO BRASIL</t>
  </si>
  <si>
    <t>PREVID RF IMA-B 5</t>
  </si>
  <si>
    <t>03.543.447/0001-03</t>
  </si>
  <si>
    <t>BB PREV RF IRF M1</t>
  </si>
  <si>
    <t>13.077.415/0001-05</t>
  </si>
  <si>
    <t>35.292.588/0001-89</t>
  </si>
  <si>
    <t>BANCO BRADESCO</t>
  </si>
  <si>
    <t>MÊS</t>
  </si>
  <si>
    <t xml:space="preserve">     RENDIMENTOS  </t>
  </si>
  <si>
    <t>JANEIRO</t>
  </si>
  <si>
    <t>FEVEREIRO</t>
  </si>
  <si>
    <t>MARÇO</t>
  </si>
  <si>
    <t xml:space="preserve"> ABRIL</t>
  </si>
  <si>
    <t>MAIO</t>
  </si>
  <si>
    <t>JULHO</t>
  </si>
  <si>
    <t>AGOSTO</t>
  </si>
  <si>
    <t>SETEMBRO</t>
  </si>
  <si>
    <t>OUTUBRO</t>
  </si>
  <si>
    <t>NOVEMBRO</t>
  </si>
  <si>
    <t>DEZEMBRO 13º SALARIO VLR BRUTO</t>
  </si>
  <si>
    <t>TOTAL</t>
  </si>
  <si>
    <t>INSTITUIÇÕES FINANCEIRAS / FUNDOS DE INVESTIMENTOS</t>
  </si>
  <si>
    <t>SALDO EM CONTA CORRENTE</t>
  </si>
  <si>
    <t>TOTAL INVESTIMENTOS CEF</t>
  </si>
  <si>
    <t>TOTAL INVESTIMENTOS BANCO DO BRASIL</t>
  </si>
  <si>
    <t>TOTAL INVESTIMENTOS BANCO BRADESCO</t>
  </si>
  <si>
    <t>SALDO DAS APLICAÇÕES EM FUNDOS DE INVESTIMENTOS</t>
  </si>
  <si>
    <t xml:space="preserve">VALOR GERAL DOS RENDIMENTOS DAS APLICAÇÕES EM FUNDOS DE INVESTIMENTOS </t>
  </si>
  <si>
    <t>SALDO APL - FOPAG</t>
  </si>
  <si>
    <t>13.397.466/0001-14</t>
  </si>
  <si>
    <t>CAIXA FIC BRASIL DISPONIBILIDADE R</t>
  </si>
  <si>
    <t>CAIXA CAP PROTEGIDO BOLSA IV</t>
  </si>
  <si>
    <t>CAIXA FI CX BR IPCA XVI REF CRED PR</t>
  </si>
  <si>
    <t>Saldo em 31/12/2024</t>
  </si>
  <si>
    <t>03.399.411/0001-90</t>
  </si>
  <si>
    <t>14.508.643/0001-55</t>
  </si>
  <si>
    <t>44.683.343/0001-73</t>
  </si>
  <si>
    <t>11.328.882/0001-35</t>
  </si>
  <si>
    <t>13.077.418/0001-49</t>
  </si>
  <si>
    <t>54.602.092/0001-09</t>
  </si>
  <si>
    <t>Art. 10º, I</t>
  </si>
  <si>
    <t>SALDO APLICADO</t>
  </si>
  <si>
    <t>BB Previd Fluxo RF</t>
  </si>
  <si>
    <t>BB Previd RF Perfil</t>
  </si>
  <si>
    <t>BB Prev RF Ret Total</t>
  </si>
  <si>
    <t xml:space="preserve">PLANILHA DE SALDO FINANCEIRO DE VALORES EM CONTA CORRENTE E APLICADOS DO MERCADO FINANCEIRO/FUNDOS DE INVESTIMENTOS </t>
  </si>
  <si>
    <t>% Ano</t>
  </si>
  <si>
    <t>% Mês</t>
  </si>
  <si>
    <t xml:space="preserve">JUNHO e o 13º </t>
  </si>
  <si>
    <t>RESGATE</t>
  </si>
  <si>
    <t>APLICAÇÃO</t>
  </si>
  <si>
    <t>R$</t>
  </si>
  <si>
    <t>RODRIGO DA SILVA BICHARA</t>
  </si>
  <si>
    <t>Diretor-Presidente – IPSSBC/BCPREV</t>
  </si>
  <si>
    <r>
      <t xml:space="preserve">EM CONTA CORRENTE </t>
    </r>
    <r>
      <rPr>
        <b/>
        <sz val="18"/>
        <color theme="1"/>
        <rFont val="Times New Roman"/>
        <family val="1"/>
      </rPr>
      <t>CAIXA ECONÔMICA FEDERA</t>
    </r>
    <r>
      <rPr>
        <sz val="18"/>
        <color theme="1"/>
        <rFont val="Times New Roman"/>
        <family val="1"/>
      </rPr>
      <t>L 71.028-2</t>
    </r>
  </si>
  <si>
    <r>
      <t>EM CONTA CORRENTE</t>
    </r>
    <r>
      <rPr>
        <b/>
        <sz val="18"/>
        <color theme="1"/>
        <rFont val="Times New Roman"/>
        <family val="1"/>
      </rPr>
      <t xml:space="preserve"> BANCO DO BRASIL</t>
    </r>
    <r>
      <rPr>
        <sz val="18"/>
        <color theme="1"/>
        <rFont val="Times New Roman"/>
        <family val="1"/>
      </rPr>
      <t xml:space="preserve"> 26.329-X</t>
    </r>
  </si>
  <si>
    <r>
      <t xml:space="preserve">EM CONTA CORRENTE </t>
    </r>
    <r>
      <rPr>
        <b/>
        <sz val="18"/>
        <color theme="1"/>
        <rFont val="Times New Roman"/>
        <family val="1"/>
      </rPr>
      <t>BANCO DO BRASIL</t>
    </r>
    <r>
      <rPr>
        <sz val="18"/>
        <color theme="1"/>
        <rFont val="Times New Roman"/>
        <family val="1"/>
      </rPr>
      <t xml:space="preserve"> 11.091-4</t>
    </r>
  </si>
  <si>
    <r>
      <t xml:space="preserve">EM CONTA CORRENTE </t>
    </r>
    <r>
      <rPr>
        <b/>
        <sz val="18"/>
        <color theme="1"/>
        <rFont val="Times New Roman"/>
        <family val="1"/>
      </rPr>
      <t xml:space="preserve">BRADESCO </t>
    </r>
    <r>
      <rPr>
        <sz val="18"/>
        <color theme="1"/>
        <rFont val="Times New Roman"/>
        <family val="1"/>
      </rPr>
      <t>8750-5</t>
    </r>
  </si>
  <si>
    <r>
      <t xml:space="preserve">EM CONTA CORRENTE </t>
    </r>
    <r>
      <rPr>
        <b/>
        <sz val="18"/>
        <color theme="1"/>
        <rFont val="Times New Roman"/>
        <family val="1"/>
      </rPr>
      <t>BRADESCO</t>
    </r>
    <r>
      <rPr>
        <sz val="18"/>
        <color theme="1"/>
        <rFont val="Times New Roman"/>
        <family val="1"/>
      </rPr>
      <t xml:space="preserve"> 10545-5</t>
    </r>
  </si>
  <si>
    <t>BBPREV RF FLUXO - CC 11091</t>
  </si>
  <si>
    <t>BRADESCO FI RF REF DI PREMIUM</t>
  </si>
  <si>
    <t>BRAD. FIC FI CURTO PRAZO PODER PUB</t>
  </si>
  <si>
    <t>DIF. ACUMULADA</t>
  </si>
  <si>
    <t xml:space="preserve">INAT / PENS / ATIVOS </t>
  </si>
  <si>
    <t xml:space="preserve">DEZEMBRO </t>
  </si>
  <si>
    <t>OBS: Remanejamento de valor sugerido, aprovado e realizado no mês de JANEIRO</t>
  </si>
  <si>
    <t>FEVEREIRO / 2026</t>
  </si>
  <si>
    <t>SALDO EM - 28/02/2026</t>
  </si>
  <si>
    <t>Saldo Geral em 28/02/2026</t>
  </si>
  <si>
    <t xml:space="preserve"> VALORES DOS RENDIMENTOS DAS APLICAÇÕES e VALORES PAGOS DAS FOPAG's  -  EXERCICIO 2026</t>
  </si>
  <si>
    <t>CAIXA FI BRASIL RF REFER DI LP</t>
  </si>
  <si>
    <t>BB Previdência Vértice 2026</t>
  </si>
  <si>
    <t>Art. 7º, I</t>
  </si>
  <si>
    <t>Art. 7º, I,</t>
  </si>
  <si>
    <t>Art. 7º, V</t>
  </si>
  <si>
    <t>Art. 7º, VI</t>
  </si>
  <si>
    <t>Art. 7º, VII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</si>
</sst>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"/>
    <numFmt numFmtId="165" formatCode="0.000"/>
    <numFmt numFmtId="166" formatCode="_-&quot;R$&quot;\ * #,##0.0000_-;\-&quot;R$&quot;\ * #,##0.0000_-;_-&quot;R$&quot;\ * &quot;-&quot;??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i/>
      <sz val="18"/>
      <color rgb="FF4F6228"/>
      <name val="Times New Roman"/>
      <family val="1"/>
    </font>
    <font>
      <b/>
      <sz val="18"/>
      <name val="Times New Roman"/>
      <family val="1"/>
    </font>
    <font>
      <b/>
      <sz val="18"/>
      <color theme="0"/>
      <name val="Times New Roman"/>
      <family val="1"/>
    </font>
    <font>
      <b/>
      <sz val="18"/>
      <color rgb="FF00B050"/>
      <name val="Times New Roman"/>
      <family val="1"/>
    </font>
    <font>
      <b/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rgb="FF002060"/>
      <name val="Times New Roman"/>
      <family val="1"/>
    </font>
    <font>
      <sz val="18"/>
      <color rgb="FFFF0000"/>
      <name val="Times New Roman"/>
      <family val="1"/>
    </font>
    <font>
      <sz val="18"/>
      <color theme="8" tint="-0.249977111117893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44" fontId="2" fillId="3" borderId="1" xfId="2" applyFont="1" applyFill="1" applyBorder="1" applyAlignment="1">
      <alignment horizontal="right" vertical="top"/>
    </xf>
    <xf numFmtId="44" fontId="2" fillId="3" borderId="1" xfId="2" applyFont="1" applyFill="1" applyBorder="1" applyAlignment="1">
      <alignment vertical="top"/>
    </xf>
    <xf numFmtId="44" fontId="3" fillId="3" borderId="1" xfId="2" applyFont="1" applyFill="1" applyBorder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/>
    <xf numFmtId="0" fontId="5" fillId="0" borderId="0" xfId="0" applyFont="1" applyAlignment="1">
      <alignment horizontal="center" vertical="top"/>
    </xf>
    <xf numFmtId="44" fontId="2" fillId="10" borderId="1" xfId="2" applyFont="1" applyFill="1" applyBorder="1" applyAlignment="1">
      <alignment vertical="top"/>
    </xf>
    <xf numFmtId="44" fontId="2" fillId="5" borderId="1" xfId="2" applyFont="1" applyFill="1" applyBorder="1" applyAlignment="1">
      <alignment vertical="top"/>
    </xf>
    <xf numFmtId="44" fontId="2" fillId="9" borderId="1" xfId="2" applyFont="1" applyFill="1" applyBorder="1" applyAlignment="1">
      <alignment vertical="top"/>
    </xf>
    <xf numFmtId="44" fontId="4" fillId="2" borderId="1" xfId="2" applyFont="1" applyFill="1" applyBorder="1" applyAlignment="1">
      <alignment vertical="top"/>
    </xf>
    <xf numFmtId="0" fontId="4" fillId="3" borderId="0" xfId="0" applyFont="1" applyFill="1" applyAlignment="1">
      <alignment vertical="top"/>
    </xf>
    <xf numFmtId="44" fontId="4" fillId="3" borderId="0" xfId="2" applyFont="1" applyFill="1" applyBorder="1" applyAlignment="1">
      <alignment vertical="top"/>
    </xf>
    <xf numFmtId="0" fontId="4" fillId="10" borderId="1" xfId="0" applyFont="1" applyFill="1" applyBorder="1" applyAlignment="1">
      <alignment horizontal="center" vertical="top"/>
    </xf>
    <xf numFmtId="44" fontId="4" fillId="10" borderId="1" xfId="2" applyFont="1" applyFill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44" fontId="3" fillId="3" borderId="1" xfId="1" applyNumberFormat="1" applyFont="1" applyFill="1" applyBorder="1" applyAlignment="1">
      <alignment horizontal="right" vertical="top"/>
    </xf>
    <xf numFmtId="0" fontId="2" fillId="3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top"/>
    </xf>
    <xf numFmtId="0" fontId="6" fillId="3" borderId="10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top"/>
    </xf>
    <xf numFmtId="44" fontId="6" fillId="2" borderId="1" xfId="2" applyFont="1" applyFill="1" applyBorder="1" applyAlignment="1">
      <alignment vertical="top"/>
    </xf>
    <xf numFmtId="44" fontId="4" fillId="3" borderId="1" xfId="2" applyFont="1" applyFill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44" fontId="6" fillId="3" borderId="0" xfId="2" applyFont="1" applyFill="1" applyBorder="1" applyAlignment="1">
      <alignment vertical="top"/>
    </xf>
    <xf numFmtId="0" fontId="4" fillId="5" borderId="1" xfId="0" applyFont="1" applyFill="1" applyBorder="1" applyAlignment="1">
      <alignment horizontal="center" vertical="top"/>
    </xf>
    <xf numFmtId="44" fontId="4" fillId="5" borderId="1" xfId="2" applyFont="1" applyFill="1" applyBorder="1" applyAlignment="1">
      <alignment horizontal="center" vertical="top"/>
    </xf>
    <xf numFmtId="0" fontId="7" fillId="3" borderId="8" xfId="0" applyFont="1" applyFill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2" fillId="3" borderId="0" xfId="0" applyFont="1" applyFill="1" applyAlignment="1">
      <alignment vertical="top"/>
    </xf>
    <xf numFmtId="43" fontId="4" fillId="9" borderId="1" xfId="1" applyFont="1" applyFill="1" applyBorder="1" applyAlignment="1">
      <alignment horizontal="center" vertical="top"/>
    </xf>
    <xf numFmtId="44" fontId="4" fillId="9" borderId="1" xfId="2" applyFont="1" applyFill="1" applyBorder="1" applyAlignment="1">
      <alignment horizontal="center" vertical="top"/>
    </xf>
    <xf numFmtId="0" fontId="4" fillId="9" borderId="1" xfId="0" applyFont="1" applyFill="1" applyBorder="1" applyAlignment="1">
      <alignment horizontal="center" vertical="top"/>
    </xf>
    <xf numFmtId="43" fontId="2" fillId="0" borderId="1" xfId="1" applyFont="1" applyBorder="1" applyAlignment="1">
      <alignment vertical="top"/>
    </xf>
    <xf numFmtId="43" fontId="2" fillId="0" borderId="1" xfId="1" applyFont="1" applyBorder="1" applyAlignment="1">
      <alignment horizontal="center" vertical="top"/>
    </xf>
    <xf numFmtId="44" fontId="2" fillId="0" borderId="0" xfId="0" applyNumberFormat="1" applyFont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4" fillId="3" borderId="0" xfId="0" applyFont="1" applyFill="1" applyAlignment="1">
      <alignment horizontal="center" vertical="top"/>
    </xf>
    <xf numFmtId="44" fontId="4" fillId="11" borderId="1" xfId="2" applyFont="1" applyFill="1" applyBorder="1" applyAlignment="1">
      <alignment vertical="top"/>
    </xf>
    <xf numFmtId="43" fontId="2" fillId="0" borderId="0" xfId="1" applyFont="1" applyBorder="1" applyAlignment="1">
      <alignment vertical="top"/>
    </xf>
    <xf numFmtId="43" fontId="2" fillId="0" borderId="0" xfId="1" applyFont="1" applyBorder="1" applyAlignment="1">
      <alignment horizontal="center" vertical="top"/>
    </xf>
    <xf numFmtId="44" fontId="2" fillId="6" borderId="1" xfId="2" applyFont="1" applyFill="1" applyBorder="1" applyAlignment="1">
      <alignment vertical="top"/>
    </xf>
    <xf numFmtId="44" fontId="4" fillId="0" borderId="0" xfId="0" applyNumberFormat="1" applyFont="1" applyAlignment="1">
      <alignment vertical="top"/>
    </xf>
    <xf numFmtId="44" fontId="2" fillId="3" borderId="0" xfId="2" applyFont="1" applyFill="1" applyBorder="1" applyAlignment="1">
      <alignment vertical="top"/>
    </xf>
    <xf numFmtId="44" fontId="4" fillId="5" borderId="1" xfId="2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vertical="top"/>
    </xf>
    <xf numFmtId="44" fontId="2" fillId="0" borderId="1" xfId="2" applyFont="1" applyBorder="1" applyAlignment="1">
      <alignment vertical="top"/>
    </xf>
    <xf numFmtId="44" fontId="2" fillId="12" borderId="1" xfId="0" applyNumberFormat="1" applyFont="1" applyFill="1" applyBorder="1" applyAlignment="1">
      <alignment vertical="top"/>
    </xf>
    <xf numFmtId="43" fontId="6" fillId="0" borderId="0" xfId="1" applyFont="1" applyBorder="1" applyAlignment="1">
      <alignment horizontal="center" vertical="top"/>
    </xf>
    <xf numFmtId="44" fontId="4" fillId="2" borderId="1" xfId="0" applyNumberFormat="1" applyFont="1" applyFill="1" applyBorder="1" applyAlignment="1">
      <alignment vertical="top"/>
    </xf>
    <xf numFmtId="44" fontId="9" fillId="2" borderId="1" xfId="2" applyFont="1" applyFill="1" applyBorder="1" applyAlignment="1">
      <alignment vertical="top"/>
    </xf>
    <xf numFmtId="0" fontId="4" fillId="7" borderId="1" xfId="0" applyFont="1" applyFill="1" applyBorder="1" applyAlignment="1">
      <alignment vertical="top"/>
    </xf>
    <xf numFmtId="43" fontId="4" fillId="7" borderId="1" xfId="1" applyFont="1" applyFill="1" applyBorder="1" applyAlignment="1">
      <alignment vertical="top"/>
    </xf>
    <xf numFmtId="43" fontId="2" fillId="0" borderId="0" xfId="0" applyNumberFormat="1" applyFont="1" applyAlignment="1">
      <alignment vertical="top"/>
    </xf>
    <xf numFmtId="0" fontId="4" fillId="5" borderId="1" xfId="0" applyFont="1" applyFill="1" applyBorder="1" applyAlignment="1">
      <alignment vertical="top"/>
    </xf>
    <xf numFmtId="43" fontId="6" fillId="5" borderId="2" xfId="1" applyFont="1" applyFill="1" applyBorder="1" applyAlignment="1">
      <alignment vertical="top"/>
    </xf>
    <xf numFmtId="4" fontId="4" fillId="5" borderId="1" xfId="0" applyNumberFormat="1" applyFont="1" applyFill="1" applyBorder="1" applyAlignment="1">
      <alignment vertical="top"/>
    </xf>
    <xf numFmtId="0" fontId="7" fillId="15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7" fillId="16" borderId="1" xfId="0" applyFont="1" applyFill="1" applyBorder="1" applyAlignment="1">
      <alignment horizontal="center" vertical="top"/>
    </xf>
    <xf numFmtId="43" fontId="4" fillId="9" borderId="1" xfId="1" applyFont="1" applyFill="1" applyBorder="1" applyAlignment="1">
      <alignment vertical="top"/>
    </xf>
    <xf numFmtId="43" fontId="4" fillId="8" borderId="1" xfId="1" applyFont="1" applyFill="1" applyBorder="1" applyAlignment="1">
      <alignment vertical="top"/>
    </xf>
    <xf numFmtId="44" fontId="2" fillId="0" borderId="0" xfId="0" applyNumberFormat="1" applyFont="1"/>
    <xf numFmtId="44" fontId="4" fillId="12" borderId="1" xfId="0" applyNumberFormat="1" applyFont="1" applyFill="1" applyBorder="1" applyAlignment="1">
      <alignment vertical="top"/>
    </xf>
    <xf numFmtId="44" fontId="12" fillId="0" borderId="1" xfId="2" applyFont="1" applyBorder="1" applyAlignment="1">
      <alignment vertical="top"/>
    </xf>
    <xf numFmtId="44" fontId="3" fillId="0" borderId="1" xfId="2" applyFont="1" applyBorder="1" applyAlignment="1">
      <alignment vertical="top"/>
    </xf>
    <xf numFmtId="164" fontId="13" fillId="0" borderId="1" xfId="0" applyNumberFormat="1" applyFont="1" applyBorder="1" applyAlignment="1">
      <alignment vertical="top"/>
    </xf>
    <xf numFmtId="164" fontId="13" fillId="0" borderId="1" xfId="0" applyNumberFormat="1" applyFont="1" applyBorder="1" applyAlignment="1">
      <alignment horizontal="right" vertical="top"/>
    </xf>
    <xf numFmtId="165" fontId="13" fillId="0" borderId="1" xfId="0" applyNumberFormat="1" applyFont="1" applyBorder="1" applyAlignment="1">
      <alignment horizontal="right" vertical="top"/>
    </xf>
    <xf numFmtId="165" fontId="13" fillId="0" borderId="1" xfId="0" applyNumberFormat="1" applyFont="1" applyBorder="1" applyAlignment="1">
      <alignment vertical="top"/>
    </xf>
    <xf numFmtId="0" fontId="7" fillId="0" borderId="8" xfId="0" applyFont="1" applyBorder="1" applyAlignment="1">
      <alignment horizontal="center" vertical="top"/>
    </xf>
    <xf numFmtId="166" fontId="2" fillId="0" borderId="0" xfId="0" applyNumberFormat="1" applyFont="1"/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14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left" vertical="top"/>
    </xf>
    <xf numFmtId="0" fontId="4" fillId="2" borderId="4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6" fillId="11" borderId="1" xfId="0" applyFont="1" applyFill="1" applyBorder="1" applyAlignment="1">
      <alignment horizontal="left" vertical="top"/>
    </xf>
    <xf numFmtId="0" fontId="2" fillId="6" borderId="1" xfId="0" applyFont="1" applyFill="1" applyBorder="1" applyAlignment="1">
      <alignment horizontal="left" vertical="top"/>
    </xf>
    <xf numFmtId="0" fontId="4" fillId="5" borderId="3" xfId="0" applyFont="1" applyFill="1" applyBorder="1" applyAlignment="1">
      <alignment horizontal="left" vertical="top"/>
    </xf>
    <xf numFmtId="0" fontId="4" fillId="5" borderId="4" xfId="0" applyFont="1" applyFill="1" applyBorder="1" applyAlignment="1">
      <alignment horizontal="left" vertical="top"/>
    </xf>
    <xf numFmtId="0" fontId="4" fillId="5" borderId="5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4" fontId="2" fillId="12" borderId="6" xfId="0" applyNumberFormat="1" applyFont="1" applyFill="1" applyBorder="1" applyAlignment="1">
      <alignment horizontal="center" vertical="center"/>
    </xf>
    <xf numFmtId="44" fontId="2" fillId="12" borderId="2" xfId="0" applyNumberFormat="1" applyFont="1" applyFill="1" applyBorder="1" applyAlignment="1">
      <alignment horizontal="center" vertical="center"/>
    </xf>
    <xf numFmtId="44" fontId="3" fillId="0" borderId="6" xfId="2" applyFont="1" applyBorder="1" applyAlignment="1">
      <alignment horizontal="center" vertical="center"/>
    </xf>
    <xf numFmtId="44" fontId="3" fillId="0" borderId="2" xfId="2" applyFont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9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top" wrapText="1"/>
    </xf>
    <xf numFmtId="49" fontId="6" fillId="13" borderId="3" xfId="0" applyNumberFormat="1" applyFont="1" applyFill="1" applyBorder="1" applyAlignment="1">
      <alignment horizontal="center" vertical="top"/>
    </xf>
    <xf numFmtId="49" fontId="6" fillId="13" borderId="4" xfId="0" applyNumberFormat="1" applyFont="1" applyFill="1" applyBorder="1" applyAlignment="1">
      <alignment horizontal="center" vertical="top"/>
    </xf>
    <xf numFmtId="49" fontId="6" fillId="13" borderId="5" xfId="0" applyNumberFormat="1" applyFont="1" applyFill="1" applyBorder="1" applyAlignment="1">
      <alignment horizontal="center" vertical="top"/>
    </xf>
    <xf numFmtId="0" fontId="2" fillId="10" borderId="1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11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1238250</xdr:colOff>
      <xdr:row>0</xdr:row>
      <xdr:rowOff>38546</xdr:rowOff>
    </xdr:from>
    <xdr:to>
      <xdr:col>7</xdr:col>
      <xdr:colOff>441546</xdr:colOff>
      <xdr:row>5</xdr:row>
      <xdr:rowOff>268942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79286" y="38546"/>
          <a:ext cx="2125021" cy="1727182"/>
        </a:xfrm>
        <a:prstGeom prst="rect">
          <a:avLst/>
        </a:prstGeom>
      </xdr:spPr>
    </xdr:pic>
    <xdr:clientData/>
  </xdr:twoCellAnchor>
  <xdr:twoCellAnchor>
    <xdr:from>
      <xdr:col>1</xdr:col>
      <xdr:colOff>2008094</xdr:colOff>
      <xdr:row>0</xdr:row>
      <xdr:rowOff>80681</xdr:rowOff>
    </xdr:from>
    <xdr:to>
      <xdr:col>5</xdr:col>
      <xdr:colOff>259976</xdr:colOff>
      <xdr:row>5</xdr:row>
      <xdr:rowOff>359230</xdr:rowOff>
    </xdr:to>
    <xdr:sp macro="" textlink="">
      <xdr:nvSpPr>
        <xdr:cNvPr id="3" name="Caixa de Texto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>
          <a:spLocks noChangeArrowheads="1"/>
        </xdr:cNvSpPr>
      </xdr:nvSpPr>
      <xdr:spPr bwMode="auto">
        <a:xfrm>
          <a:off x="2617694" y="80681"/>
          <a:ext cx="8832796" cy="1748120"/>
        </a:xfrm>
        <a:prstGeom prst="rect">
          <a:avLst/>
        </a:prstGeom>
        <a:solidFill>
          <a:srgbClr val="FFFFFF"/>
        </a:solidFill>
        <a:ln w="9525">
          <a:solidFill>
            <a:schemeClr val="bg1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20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</a:t>
          </a:r>
          <a:r>
            <a:rPr lang="pt-BR" sz="2000" b="1" baseline="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 C</a:t>
          </a:r>
          <a:r>
            <a:rPr lang="pt-BR" sz="20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ONSTANT/AM – IPSSBC/BCPREV</a:t>
          </a:r>
          <a:endParaRPr lang="pt-BR" sz="20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CNPJ Nº 13.240.198/0001-22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Rua: General Canrobert, 950 – Colônia II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CEP. 69.630-000 – Benjamin Constant  -  Amazonas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e-mail : </a:t>
          </a:r>
          <a:r>
            <a:rPr lang="pt-BR" sz="14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bcprev.bc@gmail.com</a:t>
          </a:r>
        </a:p>
        <a:p>
          <a:pPr algn="ctr">
            <a:spcAft>
              <a:spcPts val="0"/>
            </a:spcAft>
          </a:pPr>
          <a:r>
            <a:rPr lang="pt-BR" sz="14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facebook: bcprev.ipssbc</a:t>
          </a:r>
          <a:r>
            <a:rPr lang="pt-BR" sz="1400" u="sng" baseline="0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 </a:t>
          </a:r>
          <a:endParaRPr lang="pt-BR" sz="14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57597</xdr:colOff>
      <xdr:row>0</xdr:row>
      <xdr:rowOff>21740</xdr:rowOff>
    </xdr:from>
    <xdr:to>
      <xdr:col>1</xdr:col>
      <xdr:colOff>2188573</xdr:colOff>
      <xdr:row>5</xdr:row>
      <xdr:rowOff>170329</xdr:rowOff>
    </xdr:to>
    <xdr:pic>
      <xdr:nvPicPr>
        <xdr:cNvPr id="4" name="Imagem 3" descr="D:\BACKUP SUZANA 2023\Documents\Downloads\WhatsApp Image 2024-06-19 at 14.02.54.jpeg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918" y="21740"/>
          <a:ext cx="2119546" cy="164918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76202</xdr:colOff>
      <xdr:row>56</xdr:row>
      <xdr:rowOff>250373</xdr:rowOff>
    </xdr:from>
    <xdr:to>
      <xdr:col>8</xdr:col>
      <xdr:colOff>489858</xdr:colOff>
      <xdr:row>65</xdr:row>
      <xdr:rowOff>239486</xdr:rowOff>
    </xdr:to>
    <xdr:sp macro="" textlink="">
      <xdr:nvSpPr>
        <xdr:cNvPr id="6" name="Caixa de Texto 10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 txBox="1">
          <a:spLocks noChangeArrowheads="1"/>
        </xdr:cNvSpPr>
      </xdr:nvSpPr>
      <xdr:spPr bwMode="auto">
        <a:xfrm>
          <a:off x="12845145" y="16992602"/>
          <a:ext cx="4169227" cy="2634341"/>
        </a:xfrm>
        <a:prstGeom prst="roundRect">
          <a:avLst/>
        </a:prstGeom>
        <a:ln>
          <a:solidFill>
            <a:schemeClr val="tx2"/>
          </a:solidFill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24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13.240.198/0001-22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6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 Constant – IPSSBC/BCPREV</a:t>
          </a:r>
          <a:endParaRPr lang="pt-BR" sz="16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Rua General Canrobert. 950 – Colônia II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CEP: 69.630-000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 Benjamin Constant      -      Amazonas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O74"/>
  <sheetViews>
    <sheetView tabSelected="1" topLeftCell="A13" zoomScale="70" zoomScaleNormal="70" zoomScaleSheetLayoutView="85" workbookViewId="0">
      <selection activeCell="D18" sqref="D18"/>
    </sheetView>
  </sheetViews>
  <sheetFormatPr defaultRowHeight="23.4" customHeight="1" x14ac:dyDescent="0.4"/>
  <cols>
    <col min="1" max="1" width="8.88671875" style="6"/>
    <col min="2" max="2" width="71.109375" style="6" customWidth="1"/>
    <col min="3" max="3" width="32.109375" style="6" bestFit="1" customWidth="1"/>
    <col min="4" max="4" width="37.77734375" style="6" customWidth="1"/>
    <col min="5" max="5" width="34.44140625" style="6" customWidth="1"/>
    <col min="6" max="6" width="29.44140625" style="6" customWidth="1"/>
    <col min="7" max="7" width="13.33203125" style="6" bestFit="1" customWidth="1"/>
    <col min="8" max="8" width="16.33203125" style="6" bestFit="1" customWidth="1"/>
    <col min="9" max="9" width="9.109375" style="6" bestFit="1" customWidth="1"/>
    <col min="10" max="10" width="8.88671875" style="6"/>
    <col min="11" max="11" width="30.77734375" style="6" bestFit="1" customWidth="1"/>
    <col min="12" max="12" width="22" style="6" bestFit="1" customWidth="1"/>
    <col min="13" max="14" width="8.88671875" style="6"/>
    <col min="15" max="15" width="33.44140625" style="6" bestFit="1" customWidth="1"/>
    <col min="16" max="16384" width="8.88671875" style="6"/>
  </cols>
  <sheetData>
    <row r="1" spans="1:12" ht="23.4" customHeight="1" x14ac:dyDescent="0.4">
      <c r="A1" s="4"/>
      <c r="B1" s="4"/>
      <c r="C1" s="4"/>
      <c r="D1" s="4"/>
      <c r="E1" s="4"/>
      <c r="F1" s="4"/>
      <c r="G1" s="4"/>
      <c r="H1" s="4"/>
      <c r="I1" s="5"/>
      <c r="J1" s="4"/>
      <c r="K1" s="4"/>
      <c r="L1" s="4"/>
    </row>
    <row r="2" spans="1:12" ht="23.4" customHeight="1" x14ac:dyDescent="0.4">
      <c r="A2" s="4"/>
      <c r="B2" s="4"/>
      <c r="C2" s="4"/>
      <c r="D2" s="4"/>
      <c r="E2" s="4"/>
      <c r="F2" s="4"/>
      <c r="G2" s="4"/>
      <c r="H2" s="4"/>
      <c r="I2" s="5"/>
      <c r="J2" s="4"/>
      <c r="K2" s="4"/>
      <c r="L2" s="4"/>
    </row>
    <row r="3" spans="1:12" ht="23.4" customHeight="1" x14ac:dyDescent="0.4">
      <c r="A3" s="4"/>
      <c r="B3" s="4"/>
      <c r="C3" s="4"/>
      <c r="D3" s="4"/>
      <c r="E3" s="4"/>
      <c r="F3" s="4"/>
      <c r="G3" s="4"/>
      <c r="H3" s="4"/>
      <c r="I3" s="5"/>
      <c r="J3" s="4"/>
      <c r="K3" s="4"/>
      <c r="L3" s="4"/>
    </row>
    <row r="4" spans="1:12" ht="23.4" customHeight="1" x14ac:dyDescent="0.4">
      <c r="A4" s="4"/>
      <c r="B4" s="4"/>
      <c r="C4" s="4"/>
      <c r="D4" s="4"/>
      <c r="E4" s="4"/>
      <c r="F4" s="4"/>
      <c r="G4" s="4"/>
      <c r="H4" s="4"/>
      <c r="I4" s="5"/>
      <c r="J4" s="4"/>
      <c r="K4" s="4"/>
      <c r="L4" s="4"/>
    </row>
    <row r="5" spans="1:12" ht="23.4" customHeight="1" x14ac:dyDescent="0.4">
      <c r="A5" s="4"/>
      <c r="B5" s="4"/>
      <c r="C5" s="4"/>
      <c r="D5" s="4"/>
      <c r="E5" s="4"/>
      <c r="F5" s="4"/>
      <c r="G5" s="4"/>
      <c r="H5" s="4"/>
      <c r="I5" s="5"/>
      <c r="J5" s="4"/>
      <c r="K5" s="4"/>
      <c r="L5" s="4"/>
    </row>
    <row r="6" spans="1:12" ht="45" customHeight="1" x14ac:dyDescent="0.4">
      <c r="A6" s="4"/>
      <c r="B6" s="7"/>
      <c r="C6" s="4"/>
      <c r="D6" s="4"/>
      <c r="E6" s="4"/>
      <c r="F6" s="4"/>
      <c r="G6" s="4"/>
      <c r="H6" s="4"/>
      <c r="I6" s="5"/>
      <c r="J6" s="4"/>
      <c r="K6" s="4"/>
      <c r="L6" s="4"/>
    </row>
    <row r="7" spans="1:12" ht="23.4" customHeight="1" x14ac:dyDescent="0.4">
      <c r="A7" s="4"/>
      <c r="B7" s="104" t="s">
        <v>61</v>
      </c>
      <c r="C7" s="104"/>
      <c r="D7" s="104"/>
      <c r="E7" s="104"/>
      <c r="F7" s="104"/>
      <c r="G7" s="104"/>
      <c r="H7" s="104"/>
      <c r="I7" s="5"/>
      <c r="J7" s="4"/>
      <c r="K7" s="4"/>
      <c r="L7" s="4"/>
    </row>
    <row r="8" spans="1:12" ht="23.4" customHeight="1" x14ac:dyDescent="0.4">
      <c r="A8" s="4"/>
      <c r="B8" s="105" t="s">
        <v>82</v>
      </c>
      <c r="C8" s="106"/>
      <c r="D8" s="106"/>
      <c r="E8" s="106"/>
      <c r="F8" s="106"/>
      <c r="G8" s="106"/>
      <c r="H8" s="107"/>
      <c r="I8" s="5"/>
      <c r="J8" s="4"/>
      <c r="K8" s="4"/>
      <c r="L8" s="4"/>
    </row>
    <row r="9" spans="1:12" ht="23.4" customHeight="1" x14ac:dyDescent="0.4">
      <c r="A9" s="4"/>
      <c r="B9" s="108" t="s">
        <v>70</v>
      </c>
      <c r="C9" s="108"/>
      <c r="D9" s="108"/>
      <c r="E9" s="8">
        <v>0</v>
      </c>
      <c r="F9" s="109"/>
      <c r="G9" s="109"/>
      <c r="H9" s="110"/>
      <c r="I9" s="5"/>
      <c r="J9" s="4"/>
      <c r="K9" s="4"/>
      <c r="L9" s="4"/>
    </row>
    <row r="10" spans="1:12" ht="23.4" customHeight="1" x14ac:dyDescent="0.4">
      <c r="A10" s="4"/>
      <c r="B10" s="100" t="s">
        <v>71</v>
      </c>
      <c r="C10" s="100"/>
      <c r="D10" s="100"/>
      <c r="E10" s="9">
        <v>155541.73000000001</v>
      </c>
      <c r="F10" s="111"/>
      <c r="G10" s="111"/>
      <c r="H10" s="112"/>
      <c r="I10" s="5"/>
      <c r="J10" s="4"/>
      <c r="K10" s="4"/>
      <c r="L10" s="4"/>
    </row>
    <row r="11" spans="1:12" ht="23.4" customHeight="1" x14ac:dyDescent="0.4">
      <c r="A11" s="4"/>
      <c r="B11" s="100" t="s">
        <v>72</v>
      </c>
      <c r="C11" s="100"/>
      <c r="D11" s="100"/>
      <c r="E11" s="9">
        <v>239.9</v>
      </c>
      <c r="F11" s="101"/>
      <c r="G11" s="101"/>
      <c r="H11" s="102"/>
      <c r="I11" s="5"/>
      <c r="J11" s="4"/>
      <c r="K11" s="4"/>
      <c r="L11" s="4"/>
    </row>
    <row r="12" spans="1:12" ht="23.4" customHeight="1" x14ac:dyDescent="0.4">
      <c r="A12" s="4"/>
      <c r="B12" s="103" t="s">
        <v>73</v>
      </c>
      <c r="C12" s="103"/>
      <c r="D12" s="103"/>
      <c r="E12" s="10">
        <v>201711.62</v>
      </c>
      <c r="F12" s="101"/>
      <c r="G12" s="101"/>
      <c r="H12" s="102"/>
      <c r="I12" s="5"/>
      <c r="J12" s="4"/>
      <c r="K12" s="4"/>
      <c r="L12" s="4"/>
    </row>
    <row r="13" spans="1:12" ht="23.4" customHeight="1" x14ac:dyDescent="0.4">
      <c r="A13" s="4"/>
      <c r="B13" s="103" t="s">
        <v>74</v>
      </c>
      <c r="C13" s="103"/>
      <c r="D13" s="103"/>
      <c r="E13" s="10">
        <v>1</v>
      </c>
      <c r="F13" s="101"/>
      <c r="G13" s="101"/>
      <c r="H13" s="102"/>
      <c r="I13" s="5"/>
      <c r="J13" s="4"/>
      <c r="K13" s="4"/>
      <c r="L13" s="4"/>
    </row>
    <row r="14" spans="1:12" ht="23.4" customHeight="1" x14ac:dyDescent="0.4">
      <c r="A14" s="4"/>
      <c r="B14" s="82" t="s">
        <v>38</v>
      </c>
      <c r="C14" s="82"/>
      <c r="D14" s="82"/>
      <c r="E14" s="11">
        <f>SUM(E9:E13)</f>
        <v>357494.25</v>
      </c>
      <c r="F14" s="4"/>
      <c r="G14" s="4"/>
      <c r="H14" s="4"/>
      <c r="I14" s="5"/>
      <c r="J14" s="4"/>
      <c r="K14" s="4"/>
      <c r="L14" s="4"/>
    </row>
    <row r="15" spans="1:12" ht="23.4" customHeight="1" x14ac:dyDescent="0.4">
      <c r="A15" s="4"/>
      <c r="B15" s="12"/>
      <c r="C15" s="12"/>
      <c r="D15" s="12"/>
      <c r="E15" s="13"/>
      <c r="F15" s="4"/>
      <c r="G15" s="4"/>
      <c r="H15" s="4"/>
      <c r="I15" s="5"/>
      <c r="J15" s="4"/>
      <c r="K15" s="4"/>
      <c r="L15" s="4"/>
    </row>
    <row r="16" spans="1:12" ht="23.4" customHeight="1" x14ac:dyDescent="0.4">
      <c r="A16" s="4"/>
      <c r="B16" s="83" t="s">
        <v>37</v>
      </c>
      <c r="C16" s="83"/>
      <c r="D16" s="83"/>
      <c r="E16" s="83"/>
      <c r="F16" s="83"/>
      <c r="G16" s="83"/>
      <c r="H16" s="83"/>
      <c r="I16" s="5"/>
      <c r="J16" s="4"/>
      <c r="K16" s="4"/>
      <c r="L16" s="4"/>
    </row>
    <row r="17" spans="1:12" ht="23.4" customHeight="1" x14ac:dyDescent="0.4">
      <c r="A17" s="4"/>
      <c r="B17" s="14" t="s">
        <v>0</v>
      </c>
      <c r="C17" s="14" t="s">
        <v>1</v>
      </c>
      <c r="D17" s="14" t="s">
        <v>2</v>
      </c>
      <c r="E17" s="15" t="s">
        <v>57</v>
      </c>
      <c r="F17" s="14" t="s">
        <v>3</v>
      </c>
      <c r="G17" s="14" t="s">
        <v>62</v>
      </c>
      <c r="H17" s="14" t="s">
        <v>63</v>
      </c>
      <c r="I17" s="5"/>
      <c r="J17" s="4"/>
      <c r="K17" s="4"/>
      <c r="L17" s="4"/>
    </row>
    <row r="18" spans="1:12" ht="23.4" customHeight="1" x14ac:dyDescent="0.4">
      <c r="A18" s="4"/>
      <c r="B18" s="16" t="s">
        <v>86</v>
      </c>
      <c r="C18" s="17" t="s">
        <v>10</v>
      </c>
      <c r="D18" s="17" t="s">
        <v>90</v>
      </c>
      <c r="E18" s="1">
        <v>11594644.51</v>
      </c>
      <c r="F18" s="18">
        <f>E18-K18</f>
        <v>115343.04999999888</v>
      </c>
      <c r="G18" s="73">
        <v>2.1867999999999999</v>
      </c>
      <c r="H18" s="73">
        <f>(F18/K18)*100</f>
        <v>1.0047915406866479</v>
      </c>
      <c r="I18" s="5"/>
      <c r="J18" s="4"/>
      <c r="K18" s="1">
        <v>11479301.460000001</v>
      </c>
      <c r="L18" s="4"/>
    </row>
    <row r="19" spans="1:12" ht="23.4" customHeight="1" x14ac:dyDescent="0.4">
      <c r="A19" s="4"/>
      <c r="B19" s="19" t="s">
        <v>4</v>
      </c>
      <c r="C19" s="20" t="s">
        <v>5</v>
      </c>
      <c r="D19" s="17" t="s">
        <v>88</v>
      </c>
      <c r="E19" s="1">
        <v>9081577.2200000007</v>
      </c>
      <c r="F19" s="18">
        <f t="shared" ref="F19:F26" si="0">E19-K19</f>
        <v>88675.120000001043</v>
      </c>
      <c r="G19" s="73">
        <v>2.2124000000000001</v>
      </c>
      <c r="H19" s="73">
        <f t="shared" ref="H19:H26" si="1">(F19/K19)*100</f>
        <v>0.98605677026108229</v>
      </c>
      <c r="I19" s="5"/>
      <c r="J19" s="4"/>
      <c r="K19" s="1">
        <v>8992902.0999999996</v>
      </c>
      <c r="L19" s="4"/>
    </row>
    <row r="20" spans="1:12" ht="23.4" customHeight="1" x14ac:dyDescent="0.4">
      <c r="A20" s="4"/>
      <c r="B20" s="16" t="s">
        <v>6</v>
      </c>
      <c r="C20" s="17" t="s">
        <v>7</v>
      </c>
      <c r="D20" s="17" t="s">
        <v>89</v>
      </c>
      <c r="E20" s="1">
        <v>7142696.1100000003</v>
      </c>
      <c r="F20" s="18">
        <f t="shared" si="0"/>
        <v>71426.419999999925</v>
      </c>
      <c r="G20" s="73">
        <v>2.2096</v>
      </c>
      <c r="H20" s="73">
        <f t="shared" si="1"/>
        <v>1.0100932807160397</v>
      </c>
      <c r="I20" s="5"/>
      <c r="J20" s="4"/>
      <c r="K20" s="1">
        <v>7071269.6900000004</v>
      </c>
      <c r="L20" s="4"/>
    </row>
    <row r="21" spans="1:12" ht="23.4" customHeight="1" x14ac:dyDescent="0.4">
      <c r="A21" s="4"/>
      <c r="B21" s="16" t="s">
        <v>8</v>
      </c>
      <c r="C21" s="17" t="s">
        <v>9</v>
      </c>
      <c r="D21" s="17" t="s">
        <v>88</v>
      </c>
      <c r="E21" s="1">
        <v>7591412.9500000002</v>
      </c>
      <c r="F21" s="18">
        <f t="shared" si="0"/>
        <v>84820.969999999739</v>
      </c>
      <c r="G21" s="73">
        <v>2.3592</v>
      </c>
      <c r="H21" s="73">
        <f t="shared" si="1"/>
        <v>1.1299531162209209</v>
      </c>
      <c r="I21" s="5"/>
      <c r="J21" s="4"/>
      <c r="K21" s="1">
        <v>7506591.9800000004</v>
      </c>
      <c r="L21" s="4"/>
    </row>
    <row r="22" spans="1:12" ht="23.4" customHeight="1" x14ac:dyDescent="0.4">
      <c r="A22" s="4"/>
      <c r="B22" s="16" t="s">
        <v>46</v>
      </c>
      <c r="C22" s="20" t="s">
        <v>51</v>
      </c>
      <c r="D22" s="20" t="s">
        <v>88</v>
      </c>
      <c r="E22" s="1">
        <v>2670379.0299999998</v>
      </c>
      <c r="F22" s="18">
        <f t="shared" si="0"/>
        <v>24716.379999999888</v>
      </c>
      <c r="G22" s="74">
        <v>2.0304000000000002</v>
      </c>
      <c r="H22" s="73">
        <f t="shared" si="1"/>
        <v>0.93422266062530268</v>
      </c>
      <c r="I22" s="21"/>
      <c r="J22" s="4"/>
      <c r="K22" s="1">
        <v>2645662.65</v>
      </c>
      <c r="L22" s="4"/>
    </row>
    <row r="23" spans="1:12" ht="23.4" customHeight="1" x14ac:dyDescent="0.4">
      <c r="A23" s="4"/>
      <c r="B23" s="22" t="s">
        <v>48</v>
      </c>
      <c r="C23" s="20" t="s">
        <v>13</v>
      </c>
      <c r="D23" s="20" t="s">
        <v>92</v>
      </c>
      <c r="E23" s="1">
        <v>380580.29</v>
      </c>
      <c r="F23" s="18">
        <f t="shared" si="0"/>
        <v>4357.1999999999534</v>
      </c>
      <c r="G23" s="73">
        <v>2.3864000000000001</v>
      </c>
      <c r="H23" s="73">
        <f t="shared" si="1"/>
        <v>1.1581426328724145</v>
      </c>
      <c r="I23" s="5"/>
      <c r="J23" s="4"/>
      <c r="K23" s="1">
        <v>376223.09</v>
      </c>
      <c r="L23" s="4"/>
    </row>
    <row r="24" spans="1:12" ht="23.4" customHeight="1" x14ac:dyDescent="0.4">
      <c r="A24" s="4"/>
      <c r="B24" s="19" t="s">
        <v>14</v>
      </c>
      <c r="C24" s="17" t="s">
        <v>15</v>
      </c>
      <c r="D24" s="17" t="s">
        <v>90</v>
      </c>
      <c r="E24" s="1">
        <v>3385902.95</v>
      </c>
      <c r="F24" s="18">
        <f t="shared" si="0"/>
        <v>33493.420000000391</v>
      </c>
      <c r="G24" s="73">
        <v>2.2111999999999998</v>
      </c>
      <c r="H24" s="73">
        <f t="shared" si="1"/>
        <v>0.99908497754450631</v>
      </c>
      <c r="J24" s="4"/>
      <c r="K24" s="1">
        <v>3352409.53</v>
      </c>
      <c r="L24" s="4"/>
    </row>
    <row r="25" spans="1:12" ht="23.4" customHeight="1" x14ac:dyDescent="0.4">
      <c r="A25" s="4"/>
      <c r="B25" s="16" t="s">
        <v>11</v>
      </c>
      <c r="C25" s="17" t="s">
        <v>12</v>
      </c>
      <c r="D25" s="17" t="s">
        <v>88</v>
      </c>
      <c r="E25" s="1">
        <v>2189952.21</v>
      </c>
      <c r="F25" s="18">
        <f t="shared" si="0"/>
        <v>20486.509999999776</v>
      </c>
      <c r="G25" s="73">
        <v>2.9361999999999999</v>
      </c>
      <c r="H25" s="73">
        <f t="shared" si="1"/>
        <v>0.94431131130581025</v>
      </c>
      <c r="I25" s="5"/>
      <c r="J25" s="4"/>
      <c r="K25" s="1">
        <v>2169465.7000000002</v>
      </c>
      <c r="L25" s="4"/>
    </row>
    <row r="26" spans="1:12" ht="23.4" customHeight="1" x14ac:dyDescent="0.4">
      <c r="A26" s="4"/>
      <c r="B26" s="16" t="s">
        <v>47</v>
      </c>
      <c r="C26" s="17" t="s">
        <v>52</v>
      </c>
      <c r="D26" s="17" t="s">
        <v>56</v>
      </c>
      <c r="E26" s="18">
        <v>1264711.98</v>
      </c>
      <c r="F26" s="18">
        <f t="shared" si="0"/>
        <v>13225.600000000093</v>
      </c>
      <c r="G26" s="73">
        <v>1.6762999999999999</v>
      </c>
      <c r="H26" s="73">
        <f t="shared" si="1"/>
        <v>1.0567913651605298</v>
      </c>
      <c r="I26" s="5"/>
      <c r="J26" s="4"/>
      <c r="K26" s="18">
        <v>1251486.3799999999</v>
      </c>
      <c r="L26" s="4"/>
    </row>
    <row r="27" spans="1:12" ht="23.4" customHeight="1" x14ac:dyDescent="0.4">
      <c r="A27" s="4"/>
      <c r="B27" s="84" t="s">
        <v>39</v>
      </c>
      <c r="C27" s="85"/>
      <c r="D27" s="86"/>
      <c r="E27" s="11">
        <f>SUM(E18:E26)</f>
        <v>45301857.25</v>
      </c>
      <c r="F27" s="23">
        <f>SUM(F18:F26)</f>
        <v>456544.66999999969</v>
      </c>
      <c r="G27" s="4"/>
      <c r="H27" s="4"/>
      <c r="I27" s="5"/>
      <c r="J27" s="4"/>
      <c r="K27" s="24">
        <f>SUM(K18:K26)</f>
        <v>44845312.580000013</v>
      </c>
      <c r="L27" s="4"/>
    </row>
    <row r="28" spans="1:12" ht="23.4" customHeight="1" x14ac:dyDescent="0.4">
      <c r="A28" s="4"/>
      <c r="B28" s="4"/>
      <c r="C28" s="25"/>
      <c r="D28" s="26"/>
      <c r="E28" s="13"/>
      <c r="F28" s="27"/>
      <c r="G28" s="4"/>
      <c r="H28" s="4"/>
      <c r="I28" s="5"/>
      <c r="J28" s="4"/>
      <c r="K28" s="1"/>
      <c r="L28" s="4"/>
    </row>
    <row r="29" spans="1:12" ht="23.4" customHeight="1" x14ac:dyDescent="0.4">
      <c r="A29" s="4"/>
      <c r="B29" s="28" t="s">
        <v>16</v>
      </c>
      <c r="C29" s="28" t="s">
        <v>1</v>
      </c>
      <c r="D29" s="28" t="s">
        <v>2</v>
      </c>
      <c r="E29" s="29" t="s">
        <v>57</v>
      </c>
      <c r="F29" s="29" t="s">
        <v>3</v>
      </c>
      <c r="G29" s="28" t="s">
        <v>62</v>
      </c>
      <c r="H29" s="28" t="s">
        <v>63</v>
      </c>
      <c r="I29" s="5"/>
      <c r="J29" s="4"/>
      <c r="K29" s="24"/>
      <c r="L29" s="4"/>
    </row>
    <row r="30" spans="1:12" ht="23.4" customHeight="1" x14ac:dyDescent="0.4">
      <c r="A30" s="4"/>
      <c r="B30" s="16" t="s">
        <v>17</v>
      </c>
      <c r="C30" s="17" t="s">
        <v>18</v>
      </c>
      <c r="D30" s="17" t="s">
        <v>88</v>
      </c>
      <c r="E30" s="2">
        <v>1855551.72</v>
      </c>
      <c r="F30" s="3">
        <f>E30-K30</f>
        <v>22007.459999999963</v>
      </c>
      <c r="G30" s="73">
        <v>2.3959999999999999</v>
      </c>
      <c r="H30" s="73">
        <f>(F30/K30)*100</f>
        <v>1.2002688170723494</v>
      </c>
      <c r="I30" s="5"/>
      <c r="J30" s="4"/>
      <c r="K30" s="2">
        <v>1833544.26</v>
      </c>
      <c r="L30" s="4"/>
    </row>
    <row r="31" spans="1:12" ht="23.4" customHeight="1" x14ac:dyDescent="0.4">
      <c r="A31" s="4"/>
      <c r="B31" s="16" t="s">
        <v>19</v>
      </c>
      <c r="C31" s="17" t="s">
        <v>53</v>
      </c>
      <c r="D31" s="17" t="s">
        <v>88</v>
      </c>
      <c r="E31" s="2">
        <v>10509092.029999999</v>
      </c>
      <c r="F31" s="3">
        <f t="shared" ref="F31:F33" si="2">E31-K31</f>
        <v>104075.29999999888</v>
      </c>
      <c r="G31" s="73">
        <v>2.1947999999999999</v>
      </c>
      <c r="H31" s="73">
        <f t="shared" ref="H31:H34" si="3">(F31/K31)*100</f>
        <v>1.0002415440613988</v>
      </c>
      <c r="I31" s="5"/>
      <c r="J31" s="4"/>
      <c r="K31" s="2">
        <v>10405016.73</v>
      </c>
      <c r="L31" s="4"/>
    </row>
    <row r="32" spans="1:12" ht="23.4" customHeight="1" x14ac:dyDescent="0.4">
      <c r="A32" s="4"/>
      <c r="B32" s="16" t="s">
        <v>58</v>
      </c>
      <c r="C32" s="17" t="s">
        <v>20</v>
      </c>
      <c r="D32" s="17" t="s">
        <v>90</v>
      </c>
      <c r="E32" s="2">
        <v>490239.76</v>
      </c>
      <c r="F32" s="3">
        <v>4513.96</v>
      </c>
      <c r="G32" s="73">
        <v>2.0249000000000001</v>
      </c>
      <c r="H32" s="73">
        <v>0.92930000000000001</v>
      </c>
      <c r="I32" s="30"/>
      <c r="J32" s="4"/>
      <c r="K32" s="2">
        <v>485725.8</v>
      </c>
      <c r="L32" s="4"/>
    </row>
    <row r="33" spans="1:15" ht="23.4" customHeight="1" x14ac:dyDescent="0.4">
      <c r="A33" s="4"/>
      <c r="B33" s="31" t="s">
        <v>59</v>
      </c>
      <c r="C33" s="32" t="s">
        <v>54</v>
      </c>
      <c r="D33" s="32" t="s">
        <v>90</v>
      </c>
      <c r="E33" s="2">
        <v>11337561.210000001</v>
      </c>
      <c r="F33" s="3">
        <f t="shared" si="2"/>
        <v>113075.25</v>
      </c>
      <c r="G33" s="73">
        <v>2.2168999999999999</v>
      </c>
      <c r="H33" s="73">
        <f t="shared" si="3"/>
        <v>1.007398026091878</v>
      </c>
      <c r="I33" s="30"/>
      <c r="J33" s="4"/>
      <c r="K33" s="2">
        <v>11224485.960000001</v>
      </c>
      <c r="L33" s="4"/>
    </row>
    <row r="34" spans="1:15" ht="23.4" customHeight="1" x14ac:dyDescent="0.4">
      <c r="A34" s="4"/>
      <c r="B34" s="31" t="s">
        <v>60</v>
      </c>
      <c r="C34" s="32" t="s">
        <v>21</v>
      </c>
      <c r="D34" s="32" t="s">
        <v>90</v>
      </c>
      <c r="E34" s="2">
        <v>17003035.609999999</v>
      </c>
      <c r="F34" s="3">
        <f>E34-K34</f>
        <v>175412.21999999881</v>
      </c>
      <c r="G34" s="73">
        <v>2.2360000000000002</v>
      </c>
      <c r="H34" s="73">
        <f t="shared" si="3"/>
        <v>1.0424063810712536</v>
      </c>
      <c r="I34" s="33"/>
      <c r="J34" s="4"/>
      <c r="K34" s="2">
        <v>16827623.390000001</v>
      </c>
      <c r="L34" s="4"/>
    </row>
    <row r="35" spans="1:15" ht="23.4" customHeight="1" x14ac:dyDescent="0.4">
      <c r="A35" s="4"/>
      <c r="B35" s="31" t="s">
        <v>87</v>
      </c>
      <c r="C35" s="32" t="s">
        <v>55</v>
      </c>
      <c r="D35" s="32" t="s">
        <v>88</v>
      </c>
      <c r="E35" s="2">
        <v>5920754.5700000003</v>
      </c>
      <c r="F35" s="3">
        <v>71306.649999999994</v>
      </c>
      <c r="G35" s="73">
        <v>2.3685</v>
      </c>
      <c r="H35" s="73">
        <v>1.1989000000000001</v>
      </c>
      <c r="I35" s="5"/>
      <c r="J35" s="4"/>
      <c r="K35" s="2">
        <v>6024193.79</v>
      </c>
      <c r="L35" s="4"/>
    </row>
    <row r="36" spans="1:15" ht="23.4" customHeight="1" x14ac:dyDescent="0.4">
      <c r="A36" s="4"/>
      <c r="B36" s="31" t="s">
        <v>75</v>
      </c>
      <c r="C36" s="32" t="s">
        <v>20</v>
      </c>
      <c r="D36" s="32" t="s">
        <v>90</v>
      </c>
      <c r="E36" s="1">
        <v>41461.47</v>
      </c>
      <c r="F36" s="3">
        <v>381.76</v>
      </c>
      <c r="G36" s="73">
        <v>2.0249000000000001</v>
      </c>
      <c r="H36" s="73">
        <v>0.92930000000000001</v>
      </c>
      <c r="I36" s="5"/>
      <c r="J36" s="4"/>
      <c r="K36" s="1">
        <v>41079.71</v>
      </c>
      <c r="L36" s="4"/>
    </row>
    <row r="37" spans="1:15" ht="23.4" customHeight="1" x14ac:dyDescent="0.4">
      <c r="A37" s="4"/>
      <c r="B37" s="87" t="s">
        <v>40</v>
      </c>
      <c r="C37" s="87"/>
      <c r="D37" s="87"/>
      <c r="E37" s="11">
        <f>SUM(E30:E36)</f>
        <v>47157696.369999997</v>
      </c>
      <c r="F37" s="11">
        <f>SUM(F30:F36)</f>
        <v>490772.59999999765</v>
      </c>
      <c r="G37" s="4"/>
      <c r="H37" s="4"/>
      <c r="I37" s="5"/>
      <c r="J37" s="4"/>
      <c r="K37" s="24">
        <f>SUM(K30:K36)</f>
        <v>46841669.640000001</v>
      </c>
      <c r="L37" s="4"/>
      <c r="O37" s="69"/>
    </row>
    <row r="38" spans="1:15" ht="23.4" customHeight="1" x14ac:dyDescent="0.4">
      <c r="A38" s="4"/>
      <c r="B38" s="4"/>
      <c r="C38" s="25"/>
      <c r="D38" s="26"/>
      <c r="E38" s="13"/>
      <c r="F38" s="13"/>
      <c r="G38" s="34"/>
      <c r="H38" s="4"/>
      <c r="I38" s="5"/>
      <c r="J38" s="4"/>
      <c r="K38" s="1"/>
      <c r="L38" s="4"/>
      <c r="O38" s="69">
        <f>E47-K47</f>
        <v>3042523.9099999964</v>
      </c>
    </row>
    <row r="39" spans="1:15" ht="23.4" customHeight="1" x14ac:dyDescent="0.4">
      <c r="A39" s="4"/>
      <c r="B39" s="35" t="s">
        <v>22</v>
      </c>
      <c r="C39" s="35" t="s">
        <v>1</v>
      </c>
      <c r="D39" s="35" t="s">
        <v>2</v>
      </c>
      <c r="E39" s="36" t="s">
        <v>57</v>
      </c>
      <c r="F39" s="36" t="s">
        <v>3</v>
      </c>
      <c r="G39" s="37" t="s">
        <v>62</v>
      </c>
      <c r="H39" s="37" t="s">
        <v>63</v>
      </c>
      <c r="I39" s="5"/>
      <c r="J39" s="4"/>
      <c r="K39" s="1"/>
      <c r="L39" s="4"/>
    </row>
    <row r="40" spans="1:15" ht="23.4" customHeight="1" x14ac:dyDescent="0.4">
      <c r="A40" s="4"/>
      <c r="B40" s="38" t="s">
        <v>77</v>
      </c>
      <c r="C40" s="39" t="s">
        <v>45</v>
      </c>
      <c r="D40" s="39" t="s">
        <v>91</v>
      </c>
      <c r="E40" s="2">
        <v>186454.79</v>
      </c>
      <c r="F40" s="3">
        <v>1549.1</v>
      </c>
      <c r="G40" s="75">
        <v>1.917</v>
      </c>
      <c r="H40" s="76">
        <v>0.83799999999999997</v>
      </c>
      <c r="I40" s="5"/>
      <c r="J40" s="4"/>
      <c r="K40" s="2">
        <v>184905.69</v>
      </c>
      <c r="L40" s="4"/>
    </row>
    <row r="41" spans="1:15" ht="23.4" customHeight="1" x14ac:dyDescent="0.4">
      <c r="A41" s="4"/>
      <c r="B41" s="38" t="s">
        <v>76</v>
      </c>
      <c r="C41" s="39" t="s">
        <v>50</v>
      </c>
      <c r="D41" s="39" t="s">
        <v>90</v>
      </c>
      <c r="E41" s="2">
        <v>15896883.039999999</v>
      </c>
      <c r="F41" s="3">
        <v>157373.53</v>
      </c>
      <c r="G41" s="75">
        <v>2.302</v>
      </c>
      <c r="H41" s="73">
        <f t="shared" ref="H41" si="4">(F41/K41)*100</f>
        <v>0.99986298747120239</v>
      </c>
      <c r="I41" s="77"/>
      <c r="J41" s="4"/>
      <c r="K41" s="2">
        <v>15739509.51</v>
      </c>
      <c r="L41" s="4"/>
      <c r="O41" s="78"/>
    </row>
    <row r="42" spans="1:15" ht="23.4" customHeight="1" x14ac:dyDescent="0.4">
      <c r="A42" s="4"/>
      <c r="B42" s="38" t="s">
        <v>77</v>
      </c>
      <c r="C42" s="39" t="s">
        <v>45</v>
      </c>
      <c r="D42" s="39" t="s">
        <v>91</v>
      </c>
      <c r="E42" s="2">
        <v>2117824.0099999998</v>
      </c>
      <c r="F42" s="3">
        <f>2874.03+6805.87</f>
        <v>9679.9</v>
      </c>
      <c r="G42" s="75">
        <v>1.917</v>
      </c>
      <c r="H42" s="76">
        <v>0.83799999999999997</v>
      </c>
      <c r="I42" s="77"/>
      <c r="J42" s="4"/>
      <c r="K42" s="2">
        <v>6794.13</v>
      </c>
      <c r="L42" s="40"/>
    </row>
    <row r="43" spans="1:15" ht="23.4" customHeight="1" x14ac:dyDescent="0.4">
      <c r="A43" s="4"/>
      <c r="B43" s="87" t="s">
        <v>41</v>
      </c>
      <c r="C43" s="87"/>
      <c r="D43" s="87"/>
      <c r="E43" s="11">
        <f>SUM(E40:E42)</f>
        <v>18201161.839999996</v>
      </c>
      <c r="F43" s="11">
        <f>SUM(F40:F42)</f>
        <v>168602.53</v>
      </c>
      <c r="G43" s="41"/>
      <c r="H43" s="42"/>
      <c r="I43" s="5"/>
      <c r="J43" s="4"/>
      <c r="K43" s="24">
        <f>SUM(K40:K42)</f>
        <v>15931209.33</v>
      </c>
      <c r="L43" s="4"/>
    </row>
    <row r="44" spans="1:15" ht="23.4" customHeight="1" x14ac:dyDescent="0.4">
      <c r="A44" s="4"/>
      <c r="B44" s="43"/>
      <c r="C44" s="43"/>
      <c r="D44" s="43"/>
      <c r="E44" s="13"/>
      <c r="F44" s="13"/>
      <c r="G44" s="4"/>
      <c r="H44" s="4"/>
      <c r="I44" s="5"/>
      <c r="J44" s="4"/>
      <c r="K44" s="4"/>
      <c r="L44" s="4"/>
    </row>
    <row r="45" spans="1:15" ht="23.4" customHeight="1" x14ac:dyDescent="0.4">
      <c r="A45" s="4"/>
      <c r="B45" s="88" t="s">
        <v>43</v>
      </c>
      <c r="C45" s="88"/>
      <c r="D45" s="88"/>
      <c r="E45" s="88"/>
      <c r="F45" s="44">
        <f>SUM(F27+F37+F43)</f>
        <v>1115919.7999999973</v>
      </c>
      <c r="G45" s="4"/>
      <c r="H45" s="4"/>
      <c r="I45" s="5"/>
      <c r="J45" s="4"/>
      <c r="K45" s="4"/>
      <c r="L45" s="4"/>
    </row>
    <row r="46" spans="1:15" ht="23.4" customHeight="1" x14ac:dyDescent="0.4">
      <c r="A46" s="4"/>
      <c r="B46" s="45"/>
      <c r="C46" s="46"/>
      <c r="D46" s="46"/>
      <c r="E46" s="13"/>
      <c r="F46" s="27"/>
      <c r="G46" s="4"/>
      <c r="H46" s="4"/>
      <c r="I46" s="5"/>
      <c r="J46" s="4"/>
      <c r="K46" s="4"/>
      <c r="L46" s="4"/>
    </row>
    <row r="47" spans="1:15" ht="23.4" customHeight="1" x14ac:dyDescent="0.4">
      <c r="A47" s="4"/>
      <c r="B47" s="89" t="s">
        <v>42</v>
      </c>
      <c r="C47" s="89"/>
      <c r="D47" s="89"/>
      <c r="E47" s="47">
        <f>SUM(E27+E37+E43)</f>
        <v>110660715.46000001</v>
      </c>
      <c r="F47" s="13"/>
      <c r="G47" s="4"/>
      <c r="H47" s="40"/>
      <c r="I47" s="5"/>
      <c r="J47" s="4"/>
      <c r="K47" s="48">
        <f>K43+K37+K27</f>
        <v>107618191.55000001</v>
      </c>
      <c r="L47" s="4"/>
    </row>
    <row r="48" spans="1:15" ht="23.4" customHeight="1" x14ac:dyDescent="0.4">
      <c r="A48" s="4"/>
      <c r="B48" s="89" t="s">
        <v>38</v>
      </c>
      <c r="C48" s="89"/>
      <c r="D48" s="89"/>
      <c r="E48" s="47">
        <f>SUM(E9+E10+E11+E12+E13)</f>
        <v>357494.25</v>
      </c>
      <c r="F48" s="49"/>
      <c r="G48" s="4"/>
      <c r="H48" s="4"/>
      <c r="I48" s="5"/>
      <c r="J48" s="4"/>
      <c r="K48" s="4"/>
      <c r="L48" s="4"/>
    </row>
    <row r="49" spans="1:12" ht="23.4" customHeight="1" x14ac:dyDescent="0.4">
      <c r="A49" s="4"/>
      <c r="B49" s="90" t="s">
        <v>83</v>
      </c>
      <c r="C49" s="91"/>
      <c r="D49" s="92"/>
      <c r="E49" s="50">
        <f>SUM(E47:E48)</f>
        <v>111018209.71000001</v>
      </c>
      <c r="F49" s="34"/>
      <c r="G49" s="4"/>
      <c r="H49" s="4"/>
      <c r="I49" s="5"/>
      <c r="J49" s="4"/>
      <c r="K49" s="4"/>
      <c r="L49" s="4"/>
    </row>
    <row r="50" spans="1:12" ht="23.4" customHeight="1" x14ac:dyDescent="0.4">
      <c r="A50" s="4"/>
      <c r="B50" s="12"/>
      <c r="C50" s="43"/>
      <c r="D50" s="43"/>
      <c r="E50" s="13"/>
      <c r="F50" s="34"/>
      <c r="G50" s="4"/>
      <c r="H50" s="4"/>
      <c r="I50" s="5"/>
      <c r="J50" s="4"/>
      <c r="K50" s="4"/>
      <c r="L50" s="4"/>
    </row>
    <row r="51" spans="1:12" ht="23.4" customHeight="1" x14ac:dyDescent="0.4">
      <c r="A51" s="4"/>
      <c r="B51" s="93" t="s">
        <v>85</v>
      </c>
      <c r="C51" s="93"/>
      <c r="D51" s="93"/>
      <c r="E51" s="93"/>
      <c r="F51" s="34"/>
      <c r="G51" s="4"/>
      <c r="H51" s="4"/>
      <c r="I51" s="5"/>
      <c r="J51" s="4"/>
      <c r="K51" s="4"/>
      <c r="L51" s="4"/>
    </row>
    <row r="52" spans="1:12" ht="23.4" customHeight="1" x14ac:dyDescent="0.4">
      <c r="A52" s="4"/>
      <c r="B52" s="51" t="s">
        <v>23</v>
      </c>
      <c r="C52" s="51" t="s">
        <v>24</v>
      </c>
      <c r="D52" s="51" t="s">
        <v>79</v>
      </c>
      <c r="E52" s="52" t="s">
        <v>44</v>
      </c>
      <c r="F52" s="4"/>
      <c r="G52" s="4"/>
      <c r="H52" s="4"/>
      <c r="I52" s="5"/>
      <c r="J52" s="4"/>
      <c r="K52" s="4"/>
      <c r="L52" s="4"/>
    </row>
    <row r="53" spans="1:12" ht="23.4" customHeight="1" x14ac:dyDescent="0.4">
      <c r="A53" s="4"/>
      <c r="B53" s="53" t="s">
        <v>25</v>
      </c>
      <c r="C53" s="53">
        <v>1267209.8600000001</v>
      </c>
      <c r="D53" s="71">
        <v>520543.07</v>
      </c>
      <c r="E53" s="70">
        <f t="shared" ref="E53:E58" si="5">C53-D53</f>
        <v>746666.79</v>
      </c>
      <c r="F53" s="4"/>
      <c r="G53" s="4"/>
      <c r="H53" s="4"/>
      <c r="I53" s="5"/>
      <c r="J53" s="4"/>
      <c r="K53" s="4"/>
      <c r="L53" s="4"/>
    </row>
    <row r="54" spans="1:12" ht="23.4" customHeight="1" x14ac:dyDescent="0.4">
      <c r="A54" s="4"/>
      <c r="B54" s="53" t="s">
        <v>26</v>
      </c>
      <c r="C54" s="72">
        <v>1115919.8</v>
      </c>
      <c r="D54" s="71">
        <v>520543.07</v>
      </c>
      <c r="E54" s="70">
        <f t="shared" si="5"/>
        <v>595376.73</v>
      </c>
      <c r="F54" s="4"/>
      <c r="G54" s="4"/>
      <c r="H54" s="4"/>
      <c r="I54" s="5"/>
      <c r="J54" s="4"/>
      <c r="K54" s="4"/>
      <c r="L54" s="4"/>
    </row>
    <row r="55" spans="1:12" ht="23.4" customHeight="1" x14ac:dyDescent="0.4">
      <c r="A55" s="4"/>
      <c r="B55" s="53" t="s">
        <v>27</v>
      </c>
      <c r="C55" s="72"/>
      <c r="D55" s="71"/>
      <c r="E55" s="54">
        <f t="shared" si="5"/>
        <v>0</v>
      </c>
      <c r="F55" s="4"/>
      <c r="G55" s="4"/>
      <c r="H55" s="4"/>
      <c r="I55" s="5"/>
      <c r="J55" s="4"/>
      <c r="K55" s="4"/>
      <c r="L55" s="4"/>
    </row>
    <row r="56" spans="1:12" ht="23.4" customHeight="1" x14ac:dyDescent="0.4">
      <c r="A56" s="4"/>
      <c r="B56" s="53" t="s">
        <v>28</v>
      </c>
      <c r="C56" s="72"/>
      <c r="D56" s="71"/>
      <c r="E56" s="54">
        <f t="shared" si="5"/>
        <v>0</v>
      </c>
      <c r="F56" s="55"/>
      <c r="G56" s="4"/>
      <c r="H56" s="4"/>
      <c r="I56" s="5"/>
      <c r="J56" s="4"/>
      <c r="K56" s="4"/>
      <c r="L56" s="4"/>
    </row>
    <row r="57" spans="1:12" ht="23.4" customHeight="1" x14ac:dyDescent="0.4">
      <c r="A57" s="4"/>
      <c r="B57" s="53" t="s">
        <v>29</v>
      </c>
      <c r="C57" s="72"/>
      <c r="D57" s="71"/>
      <c r="E57" s="54">
        <f t="shared" si="5"/>
        <v>0</v>
      </c>
      <c r="J57" s="4"/>
      <c r="K57" s="4"/>
      <c r="L57" s="4"/>
    </row>
    <row r="58" spans="1:12" ht="23.4" customHeight="1" x14ac:dyDescent="0.4">
      <c r="A58" s="4"/>
      <c r="B58" s="53" t="s">
        <v>64</v>
      </c>
      <c r="C58" s="72"/>
      <c r="D58" s="71"/>
      <c r="E58" s="54">
        <f t="shared" si="5"/>
        <v>0</v>
      </c>
      <c r="J58" s="4"/>
      <c r="K58" s="4"/>
      <c r="L58" s="4"/>
    </row>
    <row r="59" spans="1:12" ht="23.4" customHeight="1" x14ac:dyDescent="0.4">
      <c r="A59" s="4"/>
      <c r="B59" s="53" t="s">
        <v>30</v>
      </c>
      <c r="C59" s="2"/>
      <c r="D59" s="71"/>
      <c r="E59" s="54">
        <f>C59-D59</f>
        <v>0</v>
      </c>
      <c r="J59" s="4"/>
      <c r="K59" s="4"/>
      <c r="L59" s="4"/>
    </row>
    <row r="60" spans="1:12" ht="23.4" customHeight="1" x14ac:dyDescent="0.4">
      <c r="A60" s="4"/>
      <c r="B60" s="53" t="s">
        <v>31</v>
      </c>
      <c r="C60" s="53"/>
      <c r="D60" s="71"/>
      <c r="E60" s="54">
        <f>C60-D60</f>
        <v>0</v>
      </c>
      <c r="J60" s="4"/>
      <c r="K60" s="4"/>
      <c r="L60" s="4"/>
    </row>
    <row r="61" spans="1:12" ht="23.4" customHeight="1" x14ac:dyDescent="0.4">
      <c r="A61" s="4"/>
      <c r="B61" s="53" t="s">
        <v>32</v>
      </c>
      <c r="C61" s="72"/>
      <c r="D61" s="71"/>
      <c r="E61" s="54">
        <f t="shared" ref="E61:E63" si="6">C61-D61</f>
        <v>0</v>
      </c>
      <c r="J61" s="4"/>
      <c r="K61" s="4"/>
      <c r="L61" s="4"/>
    </row>
    <row r="62" spans="1:12" ht="23.4" customHeight="1" x14ac:dyDescent="0.4">
      <c r="A62" s="4"/>
      <c r="B62" s="53" t="s">
        <v>33</v>
      </c>
      <c r="C62" s="53"/>
      <c r="D62" s="71"/>
      <c r="E62" s="54">
        <f t="shared" si="6"/>
        <v>0</v>
      </c>
      <c r="J62" s="4"/>
      <c r="K62" s="4"/>
      <c r="L62" s="4"/>
    </row>
    <row r="63" spans="1:12" ht="23.4" customHeight="1" x14ac:dyDescent="0.4">
      <c r="A63" s="4"/>
      <c r="B63" s="53" t="s">
        <v>34</v>
      </c>
      <c r="C63" s="53"/>
      <c r="D63" s="71"/>
      <c r="E63" s="54">
        <f t="shared" si="6"/>
        <v>0</v>
      </c>
      <c r="J63" s="4"/>
      <c r="K63" s="4"/>
      <c r="L63" s="4"/>
    </row>
    <row r="64" spans="1:12" ht="23.4" customHeight="1" x14ac:dyDescent="0.4">
      <c r="A64" s="4"/>
      <c r="B64" s="53" t="s">
        <v>80</v>
      </c>
      <c r="C64" s="98"/>
      <c r="D64" s="71"/>
      <c r="E64" s="96">
        <f>C64-(D64+D65)</f>
        <v>0</v>
      </c>
      <c r="J64" s="4"/>
      <c r="K64" s="4"/>
      <c r="L64" s="4"/>
    </row>
    <row r="65" spans="1:12" ht="23.4" customHeight="1" x14ac:dyDescent="0.4">
      <c r="A65" s="4"/>
      <c r="B65" s="53" t="s">
        <v>35</v>
      </c>
      <c r="C65" s="99"/>
      <c r="D65" s="71"/>
      <c r="E65" s="97"/>
      <c r="F65" s="4"/>
      <c r="G65" s="4"/>
      <c r="H65" s="4"/>
      <c r="I65" s="5"/>
      <c r="J65" s="4"/>
      <c r="K65" s="4"/>
      <c r="L65" s="4"/>
    </row>
    <row r="66" spans="1:12" ht="23.4" customHeight="1" x14ac:dyDescent="0.4">
      <c r="A66" s="4"/>
      <c r="B66" s="56" t="s">
        <v>36</v>
      </c>
      <c r="C66" s="56">
        <f>SUM(C53:C65)</f>
        <v>2383129.66</v>
      </c>
      <c r="D66" s="57">
        <f>SUM(D53:D65)</f>
        <v>1041086.14</v>
      </c>
      <c r="E66" s="56">
        <f>SUM(E53:E65)</f>
        <v>1342043.52</v>
      </c>
      <c r="F66" s="40"/>
      <c r="G66" s="4"/>
      <c r="H66" s="4"/>
      <c r="I66" s="5"/>
      <c r="J66" s="4"/>
      <c r="K66" s="4"/>
      <c r="L66" s="4"/>
    </row>
    <row r="67" spans="1:12" ht="23.4" customHeight="1" x14ac:dyDescent="0.4">
      <c r="A67" s="4"/>
      <c r="B67" s="4"/>
      <c r="C67" s="4"/>
      <c r="D67" s="4"/>
      <c r="E67" s="4"/>
      <c r="F67" s="40"/>
      <c r="G67" s="4"/>
      <c r="H67" s="4"/>
      <c r="I67" s="5"/>
      <c r="J67" s="4"/>
      <c r="K67" s="4"/>
      <c r="L67" s="4"/>
    </row>
    <row r="68" spans="1:12" ht="23.4" customHeight="1" x14ac:dyDescent="0.4">
      <c r="A68" s="4"/>
      <c r="B68" s="58" t="s">
        <v>49</v>
      </c>
      <c r="C68" s="59">
        <v>87701924.170000002</v>
      </c>
      <c r="D68" s="51" t="s">
        <v>78</v>
      </c>
      <c r="E68" s="4"/>
      <c r="F68" s="60"/>
      <c r="G68" s="4"/>
      <c r="H68" s="4"/>
      <c r="I68" s="5"/>
      <c r="J68" s="4"/>
      <c r="K68" s="4"/>
      <c r="L68" s="4"/>
    </row>
    <row r="69" spans="1:12" ht="23.4" customHeight="1" x14ac:dyDescent="0.4">
      <c r="A69" s="4"/>
      <c r="B69" s="61" t="s">
        <v>84</v>
      </c>
      <c r="C69" s="62">
        <f>E49</f>
        <v>111018209.71000001</v>
      </c>
      <c r="D69" s="63">
        <f>SUM(C69-C68)</f>
        <v>23316285.540000007</v>
      </c>
      <c r="E69" s="4"/>
      <c r="F69" s="4"/>
      <c r="G69" s="4"/>
      <c r="H69" s="4"/>
      <c r="I69" s="5"/>
      <c r="J69" s="4"/>
      <c r="K69" s="4"/>
      <c r="L69" s="4"/>
    </row>
    <row r="70" spans="1:12" ht="23.4" customHeight="1" x14ac:dyDescent="0.4">
      <c r="A70" s="4"/>
      <c r="B70" s="4"/>
      <c r="C70" s="4"/>
      <c r="D70" s="4"/>
      <c r="E70" s="4"/>
      <c r="F70" s="4"/>
      <c r="G70" s="4"/>
      <c r="H70" s="4"/>
      <c r="I70" s="5"/>
      <c r="J70" s="4"/>
      <c r="K70" s="4"/>
      <c r="L70" s="4"/>
    </row>
    <row r="71" spans="1:12" ht="23.4" customHeight="1" x14ac:dyDescent="0.4">
      <c r="A71" s="4"/>
      <c r="B71" s="81" t="s">
        <v>81</v>
      </c>
      <c r="C71" s="81"/>
      <c r="D71" s="81"/>
      <c r="E71" s="81"/>
      <c r="F71" s="94" t="s">
        <v>68</v>
      </c>
      <c r="G71" s="95"/>
      <c r="H71" s="95"/>
      <c r="I71" s="95"/>
      <c r="J71" s="4"/>
      <c r="K71" s="4"/>
      <c r="L71" s="4"/>
    </row>
    <row r="72" spans="1:12" ht="23.4" customHeight="1" x14ac:dyDescent="0.4">
      <c r="A72" s="4"/>
      <c r="B72" s="64" t="s">
        <v>65</v>
      </c>
      <c r="C72" s="65" t="s">
        <v>67</v>
      </c>
      <c r="D72" s="66" t="s">
        <v>66</v>
      </c>
      <c r="E72" s="65" t="s">
        <v>67</v>
      </c>
      <c r="F72" s="79" t="s">
        <v>69</v>
      </c>
      <c r="G72" s="80"/>
      <c r="H72" s="80"/>
      <c r="I72" s="80"/>
      <c r="J72" s="4"/>
      <c r="K72" s="4"/>
      <c r="L72" s="4"/>
    </row>
    <row r="73" spans="1:12" ht="23.4" customHeight="1" x14ac:dyDescent="0.4">
      <c r="A73" s="4"/>
      <c r="B73" s="64">
        <v>1</v>
      </c>
      <c r="C73" s="67"/>
      <c r="D73" s="66">
        <v>1</v>
      </c>
      <c r="E73" s="68"/>
      <c r="F73" s="4"/>
      <c r="G73" s="4"/>
      <c r="H73" s="4"/>
      <c r="I73" s="5"/>
      <c r="J73" s="4"/>
      <c r="K73" s="4"/>
      <c r="L73" s="4"/>
    </row>
    <row r="74" spans="1:12" ht="23.4" customHeight="1" x14ac:dyDescent="0.4">
      <c r="A74" s="4"/>
      <c r="B74" s="4"/>
      <c r="C74" s="4"/>
      <c r="D74" s="4"/>
      <c r="E74" s="4"/>
      <c r="F74" s="4"/>
      <c r="G74" s="4"/>
      <c r="H74" s="4"/>
      <c r="I74" s="5"/>
      <c r="J74" s="4"/>
      <c r="K74" s="4"/>
      <c r="L74" s="4"/>
    </row>
  </sheetData>
  <mergeCells count="27">
    <mergeCell ref="B7:H7"/>
    <mergeCell ref="B8:H8"/>
    <mergeCell ref="B9:D9"/>
    <mergeCell ref="F9:H9"/>
    <mergeCell ref="B10:D10"/>
    <mergeCell ref="F10:H10"/>
    <mergeCell ref="B11:D11"/>
    <mergeCell ref="F11:H11"/>
    <mergeCell ref="B12:D12"/>
    <mergeCell ref="F12:H12"/>
    <mergeCell ref="B13:D13"/>
    <mergeCell ref="F13:H13"/>
    <mergeCell ref="F72:I72"/>
    <mergeCell ref="B71:E71"/>
    <mergeCell ref="B14:D14"/>
    <mergeCell ref="B16:H16"/>
    <mergeCell ref="B27:D27"/>
    <mergeCell ref="B37:D37"/>
    <mergeCell ref="B43:D43"/>
    <mergeCell ref="B45:E45"/>
    <mergeCell ref="B47:D47"/>
    <mergeCell ref="B48:D48"/>
    <mergeCell ref="B49:D49"/>
    <mergeCell ref="B51:E51"/>
    <mergeCell ref="F71:I71"/>
    <mergeCell ref="E64:E65"/>
    <mergeCell ref="C64:C65"/>
  </mergeCells>
  <pageMargins left="0.19685039370078741" right="0.19685039370078741" top="0.19685039370078741" bottom="0.19685039370078741" header="0.19685039370078741" footer="0.19685039370078741"/>
  <pageSetup paperSize="9" scale="40" orientation="portrait" horizontalDpi="0" verticalDpi="0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FEVEREIRO 2026</vt:lpstr>
      <vt:lpstr>'FEVEREIRO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Suzana</dc:creator>
  <cp:lastModifiedBy>USER</cp:lastModifiedBy>
  <cp:lastPrinted>2026-02-04T16:40:28Z</cp:lastPrinted>
  <dcterms:created xsi:type="dcterms:W3CDTF">2022-02-16T14:00:27Z</dcterms:created>
  <dcterms:modified xsi:type="dcterms:W3CDTF">2026-04-09T16:41:04Z</dcterms:modified>
</cp:coreProperties>
</file>