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1 BCPREV 2025\0 2025\Planilhas Oficiais 2025\DCTF 2025-2026\2026\1 Janeiro 2026\"/>
    </mc:Choice>
  </mc:AlternateContent>
  <xr:revisionPtr revIDLastSave="0" documentId="13_ncr:1_{2CAE2D57-9794-49E4-B4AE-B8991FBE90B2}" xr6:coauthVersionLast="47" xr6:coauthVersionMax="47" xr10:uidLastSave="{00000000-0000-0000-0000-000000000000}"/>
  <bookViews>
    <workbookView xWindow="-108" yWindow="-108" windowWidth="23256" windowHeight="12456" firstSheet="18" activeTab="18" xr2:uid="{00000000-000D-0000-FFFF-FFFF00000000}"/>
  </bookViews>
  <sheets>
    <sheet name="JAN 2022" sheetId="1" r:id="rId1"/>
    <sheet name="FEV 2022" sheetId="2" r:id="rId2"/>
    <sheet name="MARCO 2022" sheetId="3" r:id="rId3"/>
    <sheet name="ABRIL 2022" sheetId="4" r:id="rId4"/>
    <sheet name="MAIO 2022" sheetId="5" r:id="rId5"/>
    <sheet name="JUNHO 2022" sheetId="6" r:id="rId6"/>
    <sheet name="JULHO 2022" sheetId="7" r:id="rId7"/>
    <sheet name="AGOSTO 2022" sheetId="8" r:id="rId8"/>
    <sheet name="Planilha1" sheetId="10" r:id="rId9"/>
    <sheet name="SETEMBRO 2022" sheetId="9" r:id="rId10"/>
    <sheet name="OUTUBRO 2022" sheetId="11" r:id="rId11"/>
    <sheet name="NOVEMBRO 2022" sheetId="12" r:id="rId12"/>
    <sheet name="DEZEMBRO 2022" sheetId="13" r:id="rId13"/>
    <sheet name="JANEIRO 2023" sheetId="14" r:id="rId14"/>
    <sheet name="FEVE 2023" sheetId="15" r:id="rId15"/>
    <sheet name="MARÇO 2023" sheetId="16" r:id="rId16"/>
    <sheet name="ABRIL 2023" sheetId="17" r:id="rId17"/>
    <sheet name="MAIO 2023" sheetId="19" r:id="rId18"/>
    <sheet name="DEZEMBRO 2025" sheetId="30" r:id="rId19"/>
  </sheets>
  <definedNames>
    <definedName name="_xlnm.Print_Area" localSheetId="18">'DEZEMBRO 2025'!$A$1:$L$80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1" i="30" l="1"/>
  <c r="G31" i="30"/>
  <c r="J51" i="30"/>
  <c r="I51" i="30"/>
  <c r="J47" i="30"/>
  <c r="I47" i="30"/>
  <c r="J31" i="30"/>
  <c r="I31" i="30"/>
  <c r="J43" i="30"/>
  <c r="I43" i="30"/>
  <c r="F60" i="30"/>
  <c r="H51" i="30"/>
  <c r="G51" i="30"/>
  <c r="H47" i="30"/>
  <c r="G47" i="30"/>
  <c r="H43" i="30"/>
  <c r="G43" i="30"/>
  <c r="I54" i="30" l="1"/>
  <c r="J54" i="30"/>
  <c r="G54" i="30"/>
  <c r="H54" i="30"/>
  <c r="G18" i="30" l="1"/>
  <c r="C57" i="30" s="1"/>
  <c r="F57" i="30" l="1"/>
  <c r="C61" i="30" s="1"/>
  <c r="F61" i="30" s="1"/>
  <c r="C70" i="19"/>
  <c r="B70" i="19"/>
  <c r="D59" i="19"/>
  <c r="D58" i="19"/>
  <c r="D57" i="19"/>
  <c r="D56" i="19"/>
  <c r="D51" i="19"/>
  <c r="E42" i="19"/>
  <c r="D42" i="19"/>
  <c r="E31" i="19"/>
  <c r="E48" i="19" s="1"/>
  <c r="B74" i="19" s="1"/>
  <c r="D31" i="19"/>
  <c r="D50" i="19" s="1"/>
  <c r="D15" i="19"/>
  <c r="D52" i="19" l="1"/>
  <c r="B73" i="19"/>
  <c r="C73" i="19" s="1"/>
  <c r="D70" i="19"/>
  <c r="D59" i="17" l="1"/>
  <c r="C70" i="17"/>
  <c r="B70" i="17"/>
  <c r="D58" i="17"/>
  <c r="D57" i="17"/>
  <c r="D56" i="17"/>
  <c r="D51" i="17"/>
  <c r="E42" i="17"/>
  <c r="D42" i="17"/>
  <c r="E31" i="17"/>
  <c r="D31" i="17"/>
  <c r="D15" i="17"/>
  <c r="D70" i="17" l="1"/>
  <c r="E48" i="17"/>
  <c r="B74" i="17" s="1"/>
  <c r="D50" i="17"/>
  <c r="D52" i="17" s="1"/>
  <c r="B73" i="17"/>
  <c r="C73" i="17" s="1"/>
  <c r="D57" i="16"/>
  <c r="D56" i="16"/>
  <c r="D57" i="15"/>
  <c r="C70" i="15"/>
  <c r="B70" i="15"/>
  <c r="D56" i="15"/>
  <c r="D51" i="15"/>
  <c r="E42" i="15"/>
  <c r="D42" i="15"/>
  <c r="E31" i="15"/>
  <c r="D31" i="15"/>
  <c r="D15" i="15"/>
  <c r="C69" i="16"/>
  <c r="B69" i="16"/>
  <c r="D55" i="16"/>
  <c r="D50" i="16"/>
  <c r="E41" i="16"/>
  <c r="D41" i="16"/>
  <c r="E30" i="16"/>
  <c r="D30" i="16"/>
  <c r="D14" i="16"/>
  <c r="D70" i="15" l="1"/>
  <c r="D69" i="16"/>
  <c r="E48" i="15"/>
  <c r="B74" i="15" s="1"/>
  <c r="B73" i="15"/>
  <c r="C73" i="15" s="1"/>
  <c r="D50" i="15"/>
  <c r="D52" i="15" s="1"/>
  <c r="D49" i="16"/>
  <c r="D51" i="16" s="1"/>
  <c r="E47" i="16"/>
  <c r="B73" i="16" s="1"/>
  <c r="B72" i="16"/>
  <c r="C72" i="16" s="1"/>
  <c r="C70" i="14"/>
  <c r="B70" i="14"/>
  <c r="D56" i="14"/>
  <c r="D70" i="14" s="1"/>
  <c r="D51" i="14"/>
  <c r="E42" i="14"/>
  <c r="D42" i="14"/>
  <c r="E31" i="14"/>
  <c r="D31" i="14"/>
  <c r="D15" i="14"/>
  <c r="D50" i="14" l="1"/>
  <c r="E48" i="14"/>
  <c r="B74" i="14" s="1"/>
  <c r="B73" i="14"/>
  <c r="C73" i="14" s="1"/>
  <c r="D52" i="14"/>
  <c r="D69" i="13"/>
  <c r="D67" i="13"/>
  <c r="D66" i="13"/>
  <c r="D65" i="13"/>
  <c r="D64" i="13"/>
  <c r="D63" i="13"/>
  <c r="D62" i="13"/>
  <c r="D60" i="13"/>
  <c r="D59" i="13"/>
  <c r="D58" i="13"/>
  <c r="D57" i="13"/>
  <c r="D56" i="13"/>
  <c r="B70" i="13"/>
  <c r="C70" i="13"/>
  <c r="D70" i="13" l="1"/>
  <c r="D51" i="13"/>
  <c r="E42" i="13"/>
  <c r="D42" i="13"/>
  <c r="E31" i="13"/>
  <c r="D31" i="13"/>
  <c r="D15" i="13"/>
  <c r="D50" i="13" l="1"/>
  <c r="D52" i="13" s="1"/>
  <c r="E48" i="13"/>
  <c r="B74" i="13" s="1"/>
  <c r="B73" i="13"/>
  <c r="C73" i="13" s="1"/>
  <c r="D66" i="12"/>
  <c r="C69" i="12"/>
  <c r="B69" i="12"/>
  <c r="D65" i="12"/>
  <c r="D64" i="12"/>
  <c r="D63" i="12"/>
  <c r="D62" i="12"/>
  <c r="D61" i="12"/>
  <c r="D60" i="12"/>
  <c r="D59" i="12"/>
  <c r="D58" i="12"/>
  <c r="D57" i="12"/>
  <c r="D56" i="12"/>
  <c r="D55" i="12"/>
  <c r="D50" i="12"/>
  <c r="E41" i="12"/>
  <c r="D41" i="12"/>
  <c r="E30" i="12"/>
  <c r="D30" i="12"/>
  <c r="D14" i="12"/>
  <c r="D67" i="11"/>
  <c r="E43" i="11"/>
  <c r="D43" i="11"/>
  <c r="C71" i="11"/>
  <c r="B71" i="11"/>
  <c r="D66" i="11"/>
  <c r="D65" i="11"/>
  <c r="D64" i="11"/>
  <c r="D63" i="11"/>
  <c r="D62" i="11"/>
  <c r="D61" i="11"/>
  <c r="D60" i="11"/>
  <c r="D59" i="11"/>
  <c r="D58" i="11"/>
  <c r="D57" i="11"/>
  <c r="D52" i="11"/>
  <c r="E32" i="11"/>
  <c r="D32" i="11"/>
  <c r="D16" i="11"/>
  <c r="D69" i="12" l="1"/>
  <c r="E47" i="12"/>
  <c r="B73" i="12" s="1"/>
  <c r="B72" i="12"/>
  <c r="C72" i="12" s="1"/>
  <c r="D49" i="12"/>
  <c r="D51" i="12" s="1"/>
  <c r="D71" i="11"/>
  <c r="E49" i="11"/>
  <c r="B75" i="11" s="1"/>
  <c r="D51" i="11"/>
  <c r="D53" i="11" s="1"/>
  <c r="B74" i="11"/>
  <c r="C74" i="11" s="1"/>
  <c r="D65" i="9"/>
  <c r="C70" i="9"/>
  <c r="B70" i="9"/>
  <c r="D64" i="9"/>
  <c r="D63" i="9"/>
  <c r="D62" i="9"/>
  <c r="D61" i="9"/>
  <c r="D60" i="9"/>
  <c r="D59" i="9"/>
  <c r="D58" i="9"/>
  <c r="D57" i="9"/>
  <c r="D56" i="9"/>
  <c r="D51" i="9"/>
  <c r="E42" i="9"/>
  <c r="D42" i="9"/>
  <c r="E32" i="9"/>
  <c r="D32" i="9"/>
  <c r="D16" i="9"/>
  <c r="D70" i="9" l="1"/>
  <c r="D50" i="9"/>
  <c r="B73" i="9"/>
  <c r="C73" i="9" s="1"/>
  <c r="E48" i="9"/>
  <c r="B74" i="9" s="1"/>
  <c r="D52" i="9"/>
  <c r="D63" i="6"/>
  <c r="D62" i="6"/>
  <c r="D61" i="6"/>
  <c r="D60" i="6"/>
  <c r="E41" i="1" l="1"/>
  <c r="E31" i="1"/>
  <c r="E31" i="8" l="1"/>
  <c r="B69" i="8" l="1"/>
  <c r="C69" i="8" l="1"/>
  <c r="D61" i="8"/>
  <c r="D60" i="8"/>
  <c r="D59" i="8"/>
  <c r="D58" i="8"/>
  <c r="D57" i="8"/>
  <c r="D56" i="8"/>
  <c r="D55" i="8"/>
  <c r="D50" i="8"/>
  <c r="E41" i="8"/>
  <c r="E47" i="8" s="1"/>
  <c r="D41" i="8"/>
  <c r="D31" i="8"/>
  <c r="D15" i="8"/>
  <c r="B73" i="8" l="1"/>
  <c r="D49" i="8"/>
  <c r="D51" i="8" s="1"/>
  <c r="D63" i="8"/>
  <c r="B72" i="8"/>
  <c r="C72" i="8" s="1"/>
  <c r="D58" i="7"/>
  <c r="D62" i="8" l="1"/>
  <c r="D69" i="8" s="1"/>
  <c r="D55" i="7"/>
  <c r="D56" i="7"/>
  <c r="D57" i="7"/>
  <c r="C70" i="4"/>
  <c r="B70" i="4"/>
  <c r="D59" i="4"/>
  <c r="D58" i="4"/>
  <c r="D57" i="4"/>
  <c r="D56" i="4"/>
  <c r="D51" i="4"/>
  <c r="E42" i="4"/>
  <c r="D42" i="4"/>
  <c r="E32" i="4"/>
  <c r="E48" i="4" s="1"/>
  <c r="B74" i="4" s="1"/>
  <c r="D32" i="4"/>
  <c r="D50" i="4" s="1"/>
  <c r="D16" i="4"/>
  <c r="B73" i="4" s="1"/>
  <c r="C73" i="4" s="1"/>
  <c r="C71" i="5"/>
  <c r="B71" i="5"/>
  <c r="D71" i="5" s="1"/>
  <c r="D61" i="5"/>
  <c r="D60" i="5"/>
  <c r="D59" i="5"/>
  <c r="D58" i="5"/>
  <c r="D57" i="5"/>
  <c r="D52" i="5"/>
  <c r="E43" i="5"/>
  <c r="D43" i="5"/>
  <c r="E33" i="5"/>
  <c r="E49" i="5" s="1"/>
  <c r="B75" i="5" s="1"/>
  <c r="D33" i="5"/>
  <c r="D51" i="5" s="1"/>
  <c r="D17" i="5"/>
  <c r="B74" i="5" s="1"/>
  <c r="C74" i="5" s="1"/>
  <c r="D53" i="5" l="1"/>
  <c r="D70" i="4"/>
  <c r="D52" i="4"/>
  <c r="C66" i="7" l="1"/>
  <c r="D54" i="7"/>
  <c r="D53" i="7"/>
  <c r="D52" i="7"/>
  <c r="D47" i="7"/>
  <c r="E38" i="7"/>
  <c r="D38" i="7"/>
  <c r="E28" i="7"/>
  <c r="B59" i="7" s="1"/>
  <c r="D28" i="7"/>
  <c r="D12" i="7"/>
  <c r="B69" i="7" l="1"/>
  <c r="C69" i="7" s="1"/>
  <c r="D46" i="7"/>
  <c r="B66" i="7"/>
  <c r="D59" i="7"/>
  <c r="E44" i="7"/>
  <c r="B70" i="7" s="1"/>
  <c r="D66" i="7"/>
  <c r="D48" i="7"/>
  <c r="E33" i="6" l="1"/>
  <c r="C71" i="6" l="1"/>
  <c r="B71" i="6"/>
  <c r="D59" i="6"/>
  <c r="D58" i="6"/>
  <c r="D57" i="6"/>
  <c r="D52" i="6"/>
  <c r="E43" i="6"/>
  <c r="D43" i="6"/>
  <c r="D33" i="6"/>
  <c r="D17" i="6"/>
  <c r="D71" i="6" l="1"/>
  <c r="E49" i="6"/>
  <c r="B75" i="6" s="1"/>
  <c r="D51" i="6"/>
  <c r="D53" i="6" s="1"/>
  <c r="B74" i="6"/>
  <c r="C74" i="6" s="1"/>
  <c r="D59" i="3" l="1"/>
  <c r="C71" i="3"/>
  <c r="B71" i="3"/>
  <c r="D58" i="3"/>
  <c r="D57" i="3"/>
  <c r="D52" i="3"/>
  <c r="E43" i="3"/>
  <c r="D43" i="3"/>
  <c r="E33" i="3"/>
  <c r="D33" i="3"/>
  <c r="D17" i="3"/>
  <c r="D71" i="3" l="1"/>
  <c r="E49" i="3"/>
  <c r="B75" i="3" s="1"/>
  <c r="D51" i="3"/>
  <c r="D53" i="3" s="1"/>
  <c r="B74" i="3"/>
  <c r="C74" i="3" s="1"/>
  <c r="C70" i="2"/>
  <c r="B70" i="2"/>
  <c r="D57" i="2"/>
  <c r="D56" i="2" l="1"/>
  <c r="D70" i="2" s="1"/>
  <c r="D51" i="2"/>
  <c r="E42" i="2"/>
  <c r="D42" i="2"/>
  <c r="E32" i="2"/>
  <c r="D32" i="2"/>
  <c r="D16" i="2"/>
  <c r="B73" i="2" l="1"/>
  <c r="C73" i="2" s="1"/>
  <c r="D50" i="2"/>
  <c r="D52" i="2" s="1"/>
  <c r="E48" i="2"/>
  <c r="B74" i="2" s="1"/>
  <c r="D55" i="1"/>
  <c r="D15" i="1"/>
  <c r="D50" i="1"/>
  <c r="D41" i="1"/>
  <c r="D31" i="1"/>
  <c r="B72" i="1" l="1"/>
  <c r="E47" i="1"/>
  <c r="B73" i="1" s="1"/>
  <c r="D49" i="1"/>
  <c r="D51" i="1" s="1"/>
  <c r="C72" i="1"/>
</calcChain>
</file>

<file path=xl/sharedStrings.xml><?xml version="1.0" encoding="utf-8"?>
<sst xmlns="http://schemas.openxmlformats.org/spreadsheetml/2006/main" count="2212" uniqueCount="231">
  <si>
    <r>
      <t>BC</t>
    </r>
    <r>
      <rPr>
        <i/>
        <sz val="14"/>
        <color rgb="FFC00000"/>
        <rFont val="Arial Black"/>
        <family val="2"/>
      </rPr>
      <t>PREV</t>
    </r>
  </si>
  <si>
    <t>INSTITUTO DE PREVIDENCIA SOCIAL DOS SERVIDORES DE BENJAMIN CONSTANT- BC PREV</t>
  </si>
  <si>
    <t xml:space="preserve"> CNPJ Nº 13.240.198/0001-22</t>
  </si>
  <si>
    <t>EM CONTA CORRENTE   CEF</t>
  </si>
  <si>
    <t>EM CONTA CORRENTE   B BRASIL</t>
  </si>
  <si>
    <t>EM CONTA CORRENTE  B BRADESCO</t>
  </si>
  <si>
    <t>CC 8750-5</t>
  </si>
  <si>
    <t>CC 10545-5</t>
  </si>
  <si>
    <t>CAIXA ECONOMICA FEDERAL</t>
  </si>
  <si>
    <t>CNPJ DO FUNDO</t>
  </si>
  <si>
    <t>FUNDAMENTAÇÃO</t>
  </si>
  <si>
    <t>VLR APLICADO</t>
  </si>
  <si>
    <t>RENTABILIDADE</t>
  </si>
  <si>
    <t>CAIXA FI BRASIL TIT PUB</t>
  </si>
  <si>
    <t>05.164.356/0001-84</t>
  </si>
  <si>
    <t>art 7º, IV,a</t>
  </si>
  <si>
    <t>CAIXA FI BRASIL IRF-M 1 TP RF</t>
  </si>
  <si>
    <t>10.740.670/0001-06</t>
  </si>
  <si>
    <t>art 7º, I,b</t>
  </si>
  <si>
    <t>CAIXA FI BRASIL IDKA IPCA 2A RF LP</t>
  </si>
  <si>
    <t>14.386.926/0001-71</t>
  </si>
  <si>
    <t>CAIXA FI BRASIL DI</t>
  </si>
  <si>
    <t>03.737.206/0001-97</t>
  </si>
  <si>
    <t>CAIXA FIC  ALOCAÇÃO LP</t>
  </si>
  <si>
    <t>08.070.841/0001-87</t>
  </si>
  <si>
    <t>art 8º, III</t>
  </si>
  <si>
    <t>CAIXA FIC GEST ESTRATEGICA RF</t>
  </si>
  <si>
    <t>23.215.097/0001-55</t>
  </si>
  <si>
    <t>CAIXA FIC AÇOES MULTGESTOR</t>
  </si>
  <si>
    <t>30.068.224/0001-04</t>
  </si>
  <si>
    <t>CAIXA FIC BRASIL ESTRAT LIVRE MM</t>
  </si>
  <si>
    <t>34.660.276/0001-18</t>
  </si>
  <si>
    <t>CAIXA FI CX BRASIL IPCA XVI REF CRED PR</t>
  </si>
  <si>
    <t>21.918.896/0001-62</t>
  </si>
  <si>
    <t>CAIXA FIC FIA BRASIL ACOES LIVRE</t>
  </si>
  <si>
    <t>30.068.169/0001-44</t>
  </si>
  <si>
    <t>CAIXA FI BRASIL MATRIZ RENDA FIXA</t>
  </si>
  <si>
    <t>23.215.008/0001-70</t>
  </si>
  <si>
    <t>ESG BDR NIVEL I</t>
  </si>
  <si>
    <t>43.760.251/0001-87</t>
  </si>
  <si>
    <t>BANCO DO BRASIL</t>
  </si>
  <si>
    <t>PREVID RF IMA-B 5</t>
  </si>
  <si>
    <t>03.543.447/0001-03</t>
  </si>
  <si>
    <t>art. 7º, I,b</t>
  </si>
  <si>
    <t xml:space="preserve">BB PREVID RF IRF - M </t>
  </si>
  <si>
    <t>07.111.384/0001-69</t>
  </si>
  <si>
    <t>BB PREV MULTIMERCADO</t>
  </si>
  <si>
    <t>10.418.362/0001-50</t>
  </si>
  <si>
    <t>art.8ª,III</t>
  </si>
  <si>
    <t>BB PREV RF IRF M1</t>
  </si>
  <si>
    <t>32.161.826/0001-29</t>
  </si>
  <si>
    <t>BB PREVID RF FLUXO</t>
  </si>
  <si>
    <t>13.077.415/0001-05</t>
  </si>
  <si>
    <t>Art. 7º, IV,a</t>
  </si>
  <si>
    <t>BB PREVID RF RETORNO TOTAL</t>
  </si>
  <si>
    <t>35.292.588/0001-89</t>
  </si>
  <si>
    <t>Art. 8º, Iv,a</t>
  </si>
  <si>
    <t>BBPREVID RF ALOCAÇÃO</t>
  </si>
  <si>
    <t>25.078.994/0001-90</t>
  </si>
  <si>
    <t>Art. 7º, I,b</t>
  </si>
  <si>
    <t>BANCO BRADESCO</t>
  </si>
  <si>
    <t>HIPERFUNDO</t>
  </si>
  <si>
    <t>MÊS</t>
  </si>
  <si>
    <t xml:space="preserve">     RENDIMENTOS  </t>
  </si>
  <si>
    <t xml:space="preserve">FOPAG INAT E PENS E ATIVOS </t>
  </si>
  <si>
    <t>JANEIRO</t>
  </si>
  <si>
    <t>FEVEREIRO</t>
  </si>
  <si>
    <t>MARÇO</t>
  </si>
  <si>
    <t xml:space="preserve"> ABRIL</t>
  </si>
  <si>
    <t>MAIO</t>
  </si>
  <si>
    <t>JUNHO 13º LANC DEZ</t>
  </si>
  <si>
    <t>JUNHO</t>
  </si>
  <si>
    <t>JULHO</t>
  </si>
  <si>
    <t>AGOSTO</t>
  </si>
  <si>
    <t>SETEMBRO</t>
  </si>
  <si>
    <t>OUTUBRO</t>
  </si>
  <si>
    <t>NOVEMBRO</t>
  </si>
  <si>
    <t>DEZEMBRO 13º SALARIO VLR BRUTO</t>
  </si>
  <si>
    <t>DEZEMBRO</t>
  </si>
  <si>
    <t>TOTAL</t>
  </si>
  <si>
    <t>Saldo em 31/12/2016</t>
  </si>
  <si>
    <t>DIF.</t>
  </si>
  <si>
    <t>Saldo em 31/01/2022</t>
  </si>
  <si>
    <t>INSTITUIÇÕES FINANCEIRAS / FUNDOS DE INVESTIMENTOS</t>
  </si>
  <si>
    <t>OBSERVAÇÃO</t>
  </si>
  <si>
    <t>SALDO EM CONTA CORRENTE</t>
  </si>
  <si>
    <t>JANEIRO 2022</t>
  </si>
  <si>
    <t>TOTAL INVESTIMENTOS CEF</t>
  </si>
  <si>
    <t>TOTAL INVESTIMENTOS BANCO DO BRASIL</t>
  </si>
  <si>
    <t>TOTAL INVESTIMENTOS BANCO BRADESCO</t>
  </si>
  <si>
    <t>SALDO DAS APLICAÇÕES EM FUNDOS DE INVESTIMENTOS</t>
  </si>
  <si>
    <t>SALDO GERAL EM CONTA CORRENTE E APLICAÇÕES EM FUNDOS DE INVESTIMENTOS</t>
  </si>
  <si>
    <t xml:space="preserve">VALOR GERAL DOS RENDIMENTOS DAS APLICAÇÕES EM FUNDOS DE INVESTIMENTOS </t>
  </si>
  <si>
    <t>VALORES PAGOS DAS FOPAG'S X VALORES DOS RENDIMENTOS DAS APLICAÇÕES - EXERCICIO 2022</t>
  </si>
  <si>
    <t>RESGATE FOPAG</t>
  </si>
  <si>
    <t>VALOR DAR DO DCTF / PASEP</t>
  </si>
  <si>
    <t>SALDO APL - FOPAG</t>
  </si>
  <si>
    <t xml:space="preserve">PLANILHA SALDO FINANCEIRO DE VALORES EM CONTA CORRENTE E  DE VALORES APLICADOS DO MERCADO FINANCEIRO/FUNDOS DE INVESTIMENTOS </t>
  </si>
  <si>
    <t>FEVEREIRO 2022</t>
  </si>
  <si>
    <t>Saldo em 28/02/2022</t>
  </si>
  <si>
    <t>Saldo em 31/03/2022</t>
  </si>
  <si>
    <t>MARÇO 2022</t>
  </si>
  <si>
    <t>SOLICITADO RESGATE</t>
  </si>
  <si>
    <t>APLICADO 23.215.008/0001-70</t>
  </si>
  <si>
    <t>APLICADO 171.592,46</t>
  </si>
  <si>
    <t>REF RESG BDR</t>
  </si>
  <si>
    <t>ABRIL 2022</t>
  </si>
  <si>
    <t>RESGATE 5.000.000,00</t>
  </si>
  <si>
    <t>APL 03.737.206/0001-97</t>
  </si>
  <si>
    <t>APL DO RESGATE DO FDO</t>
  </si>
  <si>
    <t>APL 1.000.000,00</t>
  </si>
  <si>
    <t>RESG FOPAG 13.258,90</t>
  </si>
  <si>
    <t>Saldo em 30/04/2022</t>
  </si>
  <si>
    <t>JUNHO 2022</t>
  </si>
  <si>
    <t xml:space="preserve"> VALORES PAGOS DAS FOPAG'S X VALORES DOS RENDIMENTOS DAS APLICAÇÕES - EXERCICIO 2022</t>
  </si>
  <si>
    <t>Saldo em 30/06/2022</t>
  </si>
  <si>
    <t>RESG PAGTO FOPAG BB</t>
  </si>
  <si>
    <t>MAIO 2022</t>
  </si>
  <si>
    <t>RESG FOPAG 11.713,51</t>
  </si>
  <si>
    <t>Saldo em 31/05/2022</t>
  </si>
  <si>
    <t>JUlHO 2022</t>
  </si>
  <si>
    <t>Saldo em 31/07/2022</t>
  </si>
  <si>
    <t>RESG 10.880,73</t>
  </si>
  <si>
    <t>Aplic.1.100.000,00</t>
  </si>
  <si>
    <t>AGOSTO 2022</t>
  </si>
  <si>
    <t>SETEMBRO 2022</t>
  </si>
  <si>
    <t>RESG 12.884,08</t>
  </si>
  <si>
    <t>Saldo em 30/09/2022</t>
  </si>
  <si>
    <t>OUTUBRO 2022</t>
  </si>
  <si>
    <t>BBPREV RF FLUXO</t>
  </si>
  <si>
    <t>APL 500.000,00</t>
  </si>
  <si>
    <t>Saldo em 31/10/2022</t>
  </si>
  <si>
    <t>NOVEMBRO 2022</t>
  </si>
  <si>
    <t>APL 600.000,00</t>
  </si>
  <si>
    <t>RESG 10.879,01</t>
  </si>
  <si>
    <t>Saldo em 30/11/2022</t>
  </si>
  <si>
    <t>DEZEMBRO 2022</t>
  </si>
  <si>
    <t>APL1.000.000,00</t>
  </si>
  <si>
    <t>RESG 15.698,62</t>
  </si>
  <si>
    <t>APL 6.245.896,54</t>
  </si>
  <si>
    <t>FUNDO EXTINTO</t>
  </si>
  <si>
    <t>RESG 1.877,40</t>
  </si>
  <si>
    <t>Saldo em 31/12/2022</t>
  </si>
  <si>
    <t>JANEIRO 2023</t>
  </si>
  <si>
    <t>APL 800.000,00</t>
  </si>
  <si>
    <t>RESG 24.155,44</t>
  </si>
  <si>
    <t>RESG 1.800,00 BOL DATAPREV</t>
  </si>
  <si>
    <t>Saldo em 31/01/2023</t>
  </si>
  <si>
    <t>MARÇO 2023</t>
  </si>
  <si>
    <t>RESG 12401,9</t>
  </si>
  <si>
    <t>Saldo em 31/03/2023</t>
  </si>
  <si>
    <t>FEVEREIRO 2023</t>
  </si>
  <si>
    <t>Saldo em 28/02/2023</t>
  </si>
  <si>
    <t>RESG 12.401,90</t>
  </si>
  <si>
    <t>apl  500.000,00</t>
  </si>
  <si>
    <t>ABRIL</t>
  </si>
  <si>
    <t>Saldo em 30/04/2023</t>
  </si>
  <si>
    <t xml:space="preserve"> VALORES PAGOS DAS FOPAG'S X VALORES DOS RENDIMENTOS DAS APLICAÇÕES - EXERCICIO 2023</t>
  </si>
  <si>
    <t>13.397.466/0001-14</t>
  </si>
  <si>
    <t>CAIXA FI CX BR IPCA XVI REF CRED PR</t>
  </si>
  <si>
    <t>Saldo em 31/12/2024</t>
  </si>
  <si>
    <t>03.399.411/0001-90</t>
  </si>
  <si>
    <t>14.508.643/0001-55</t>
  </si>
  <si>
    <t>44.683.343/0001-73</t>
  </si>
  <si>
    <t>11.328.882/0001-35</t>
  </si>
  <si>
    <t>13.077.418/0001-49</t>
  </si>
  <si>
    <t>54.602.092/0001-09</t>
  </si>
  <si>
    <t>Art. 7º, I, "b"</t>
  </si>
  <si>
    <t>Art. 7º, III, "a"</t>
  </si>
  <si>
    <t>Art. 10º, I</t>
  </si>
  <si>
    <t>BB Previd Fluxo RF</t>
  </si>
  <si>
    <t>BB Previd RF Perfil</t>
  </si>
  <si>
    <t>BB Prev RF Ret Total</t>
  </si>
  <si>
    <t>BB Previd Vert 2026</t>
  </si>
  <si>
    <t>RESGATE</t>
  </si>
  <si>
    <t>APLICAÇÃO</t>
  </si>
  <si>
    <t>RODRIGO DA SILVA BICHARA</t>
  </si>
  <si>
    <t>Diretor-Presidente – IPSSBC/BCPREV</t>
  </si>
  <si>
    <t>ACRÉSCIMOS</t>
  </si>
  <si>
    <t>Desde 01/01/2025</t>
  </si>
  <si>
    <t>DIF. ACUMULADA</t>
  </si>
  <si>
    <t>INSTITUIÇÕES FINANCEIRAS / FUNDOS DE INVESTIMENTOS - RESOLUÇÃO CMN nº 4.963/2021</t>
  </si>
  <si>
    <t>FUNDOS</t>
  </si>
  <si>
    <t>BANCOS</t>
  </si>
  <si>
    <t>ÍNDICE</t>
  </si>
  <si>
    <t>CNPJ / FUNDO</t>
  </si>
  <si>
    <t>SALDO</t>
  </si>
  <si>
    <t>RENDIMENTO</t>
  </si>
  <si>
    <t>% MÊS</t>
  </si>
  <si>
    <t>% ANO</t>
  </si>
  <si>
    <t>CEF</t>
  </si>
  <si>
    <t>BB</t>
  </si>
  <si>
    <t>Art. 7, V, "b"</t>
  </si>
  <si>
    <t>CAIXA FI Brasil Titulos Públicos</t>
  </si>
  <si>
    <t>CAIXA FI Brasil IRF-M 1 TP RF</t>
  </si>
  <si>
    <t>CAIXA FI Brasil IDKA IPCA 2A RF LP</t>
  </si>
  <si>
    <t>CAIXA FIC Gestão Estratégica RF</t>
  </si>
  <si>
    <t>Previdência RF IMA-B 5</t>
  </si>
  <si>
    <t>BB Prev RF IRF M1</t>
  </si>
  <si>
    <t>CAIXA FI Brasil DI</t>
  </si>
  <si>
    <t>CAIXA FIC Brasil Disponibilidade R</t>
  </si>
  <si>
    <t>BBPREV RF Fluxo - CC 11091</t>
  </si>
  <si>
    <t>Bradesco FIC FI Curto Prazo Poder Público</t>
  </si>
  <si>
    <t>Bradesco FI RF REF DI Premium</t>
  </si>
  <si>
    <t>CAIXA Capital Protegido Bolsa IV</t>
  </si>
  <si>
    <t>Bradesco</t>
  </si>
  <si>
    <t>SALDO TOTAL INVESTIMENTOS</t>
  </si>
  <si>
    <r>
      <t>EM CONTA CORRENTE</t>
    </r>
    <r>
      <rPr>
        <b/>
        <sz val="12"/>
        <color theme="1"/>
        <rFont val="Times New Roman"/>
        <family val="1"/>
      </rPr>
      <t xml:space="preserve"> BANCO DO BRASIL</t>
    </r>
    <r>
      <rPr>
        <sz val="12"/>
        <color theme="1"/>
        <rFont val="Times New Roman"/>
        <family val="1"/>
      </rPr>
      <t xml:space="preserve"> 26.329-X</t>
    </r>
  </si>
  <si>
    <r>
      <t xml:space="preserve">EM CONTA CORRENTE </t>
    </r>
    <r>
      <rPr>
        <b/>
        <sz val="12"/>
        <color theme="1"/>
        <rFont val="Times New Roman"/>
        <family val="1"/>
      </rPr>
      <t>BANCO DO BRASIL</t>
    </r>
    <r>
      <rPr>
        <sz val="12"/>
        <color theme="1"/>
        <rFont val="Times New Roman"/>
        <family val="1"/>
      </rPr>
      <t xml:space="preserve"> 11.091-4</t>
    </r>
  </si>
  <si>
    <r>
      <t xml:space="preserve">EM CONTA CORRENTE </t>
    </r>
    <r>
      <rPr>
        <b/>
        <sz val="12"/>
        <color theme="1"/>
        <rFont val="Times New Roman"/>
        <family val="1"/>
      </rPr>
      <t xml:space="preserve">BRADESCO </t>
    </r>
    <r>
      <rPr>
        <sz val="12"/>
        <color theme="1"/>
        <rFont val="Times New Roman"/>
        <family val="1"/>
      </rPr>
      <t>8750-5</t>
    </r>
  </si>
  <si>
    <r>
      <t xml:space="preserve">EM CONTA CORRENTE </t>
    </r>
    <r>
      <rPr>
        <b/>
        <sz val="12"/>
        <color theme="1"/>
        <rFont val="Times New Roman"/>
        <family val="1"/>
      </rPr>
      <t>BRADESCO</t>
    </r>
    <r>
      <rPr>
        <sz val="12"/>
        <color theme="1"/>
        <rFont val="Times New Roman"/>
        <family val="1"/>
      </rPr>
      <t xml:space="preserve"> 10545-5</t>
    </r>
  </si>
  <si>
    <t xml:space="preserve">CAIXA FI Brasil Matriz Renda Fixa </t>
  </si>
  <si>
    <t>D+0</t>
  </si>
  <si>
    <t>IRF-M 1</t>
  </si>
  <si>
    <t>IPCA</t>
  </si>
  <si>
    <t>C Resgate</t>
  </si>
  <si>
    <t>Ibovespa</t>
  </si>
  <si>
    <t>CDI</t>
  </si>
  <si>
    <t>IDKA 2A</t>
  </si>
  <si>
    <r>
      <t xml:space="preserve">EM CONTA CORRENTE </t>
    </r>
    <r>
      <rPr>
        <b/>
        <sz val="12"/>
        <color theme="1"/>
        <rFont val="Times New Roman"/>
        <family val="1"/>
      </rPr>
      <t>CAIXA ECONÔMICA FEDERA</t>
    </r>
    <r>
      <rPr>
        <sz val="12"/>
        <color theme="1"/>
        <rFont val="Times New Roman"/>
        <family val="1"/>
      </rPr>
      <t>L</t>
    </r>
  </si>
  <si>
    <t>D+3 du</t>
  </si>
  <si>
    <t>D+1</t>
  </si>
  <si>
    <t>IMA-B5</t>
  </si>
  <si>
    <t>D+2 du</t>
  </si>
  <si>
    <t>Créd Priv</t>
  </si>
  <si>
    <t>Saldo em 31/12/2025 Rodrigo Bichara</t>
  </si>
  <si>
    <t>correto = 540.367,00</t>
  </si>
  <si>
    <t>correto = 2.507.175,96</t>
  </si>
  <si>
    <t xml:space="preserve">PLANILHA DE SALDO FINANCEIRO DE VALORES EM CONTA CORRENTE E                                                                                 APLICADOS DO MERCADO FINANCEIRO / FUNDOS DE INVESTIMENTOS </t>
  </si>
  <si>
    <t>JANEIRO / 2026</t>
  </si>
  <si>
    <t>Saldo Geral em 31/01/2026 / Fundos + 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</si>
</sst>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_ ;\-#,##0.00\ "/>
    <numFmt numFmtId="165" formatCode="0.0000"/>
    <numFmt numFmtId="166" formatCode="0.00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rgb="FF4F6228"/>
      <name val="Arial Black"/>
      <family val="2"/>
    </font>
    <font>
      <i/>
      <sz val="14"/>
      <color rgb="FFC00000"/>
      <name val="Arial Black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6"/>
      <color theme="1"/>
      <name val="Arial Narrow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rgb="FF4F622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0070C0"/>
      <name val="Times New Roman"/>
      <family val="1"/>
    </font>
    <font>
      <b/>
      <sz val="9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sz val="12"/>
      <color rgb="FFFF0000"/>
      <name val="Times New Roman"/>
      <family val="1"/>
    </font>
    <font>
      <b/>
      <sz val="16"/>
      <color rgb="FF002060"/>
      <name val="Times New Roman"/>
      <family val="1"/>
    </font>
    <font>
      <sz val="16"/>
      <color rgb="FF002060"/>
      <name val="Times New Roman"/>
      <family val="1"/>
    </font>
    <font>
      <b/>
      <sz val="12"/>
      <color rgb="FFFF0000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66">
    <xf numFmtId="0" fontId="0" fillId="0" borderId="0" xfId="0"/>
    <xf numFmtId="0" fontId="3" fillId="0" borderId="0" xfId="0" applyFont="1"/>
    <xf numFmtId="0" fontId="6" fillId="0" borderId="0" xfId="0" applyFont="1"/>
    <xf numFmtId="44" fontId="5" fillId="3" borderId="2" xfId="2" applyFont="1" applyFill="1" applyBorder="1"/>
    <xf numFmtId="0" fontId="5" fillId="2" borderId="2" xfId="0" applyFont="1" applyFill="1" applyBorder="1" applyAlignment="1">
      <alignment horizontal="center"/>
    </xf>
    <xf numFmtId="44" fontId="5" fillId="2" borderId="2" xfId="2" applyFont="1" applyFill="1" applyBorder="1" applyAlignment="1">
      <alignment horizontal="center"/>
    </xf>
    <xf numFmtId="0" fontId="6" fillId="3" borderId="2" xfId="0" applyFont="1" applyFill="1" applyBorder="1" applyAlignment="1">
      <alignment horizontal="left"/>
    </xf>
    <xf numFmtId="0" fontId="6" fillId="3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44" fontId="5" fillId="3" borderId="2" xfId="2" applyFont="1" applyFill="1" applyBorder="1" applyAlignment="1">
      <alignment horizontal="right"/>
    </xf>
    <xf numFmtId="43" fontId="8" fillId="0" borderId="2" xfId="1" applyFont="1" applyBorder="1" applyAlignment="1">
      <alignment horizontal="center"/>
    </xf>
    <xf numFmtId="0" fontId="6" fillId="0" borderId="2" xfId="0" applyFont="1" applyBorder="1"/>
    <xf numFmtId="0" fontId="6" fillId="3" borderId="2" xfId="0" applyFont="1" applyFill="1" applyBorder="1"/>
    <xf numFmtId="0" fontId="5" fillId="2" borderId="3" xfId="0" applyFont="1" applyFill="1" applyBorder="1"/>
    <xf numFmtId="44" fontId="8" fillId="3" borderId="2" xfId="2" applyFont="1" applyFill="1" applyBorder="1"/>
    <xf numFmtId="44" fontId="5" fillId="3" borderId="2" xfId="2" applyFont="1" applyFill="1" applyBorder="1" applyAlignment="1">
      <alignment horizontal="center"/>
    </xf>
    <xf numFmtId="43" fontId="5" fillId="2" borderId="2" xfId="1" applyFont="1" applyFill="1" applyBorder="1" applyAlignment="1">
      <alignment horizontal="center"/>
    </xf>
    <xf numFmtId="43" fontId="6" fillId="0" borderId="2" xfId="1" applyFont="1" applyBorder="1"/>
    <xf numFmtId="43" fontId="6" fillId="0" borderId="2" xfId="1" applyFont="1" applyBorder="1" applyAlignment="1">
      <alignment horizontal="center"/>
    </xf>
    <xf numFmtId="0" fontId="5" fillId="2" borderId="2" xfId="0" applyFont="1" applyFill="1" applyBorder="1"/>
    <xf numFmtId="0" fontId="9" fillId="2" borderId="2" xfId="0" applyFont="1" applyFill="1" applyBorder="1" applyAlignment="1">
      <alignment horizontal="center"/>
    </xf>
    <xf numFmtId="44" fontId="5" fillId="0" borderId="2" xfId="2" applyFont="1" applyBorder="1"/>
    <xf numFmtId="44" fontId="10" fillId="0" borderId="2" xfId="2" applyFont="1" applyBorder="1"/>
    <xf numFmtId="44" fontId="10" fillId="0" borderId="2" xfId="0" applyNumberFormat="1" applyFont="1" applyBorder="1"/>
    <xf numFmtId="44" fontId="8" fillId="0" borderId="2" xfId="2" applyFont="1" applyBorder="1"/>
    <xf numFmtId="43" fontId="8" fillId="0" borderId="0" xfId="1" applyFont="1" applyBorder="1" applyAlignment="1">
      <alignment horizontal="center"/>
    </xf>
    <xf numFmtId="44" fontId="7" fillId="0" borderId="2" xfId="2" applyFont="1" applyBorder="1"/>
    <xf numFmtId="44" fontId="11" fillId="0" borderId="2" xfId="2" applyFont="1" applyBorder="1"/>
    <xf numFmtId="44" fontId="5" fillId="2" borderId="2" xfId="0" applyNumberFormat="1" applyFont="1" applyFill="1" applyBorder="1"/>
    <xf numFmtId="44" fontId="11" fillId="2" borderId="2" xfId="0" applyNumberFormat="1" applyFont="1" applyFill="1" applyBorder="1"/>
    <xf numFmtId="44" fontId="10" fillId="2" borderId="2" xfId="2" applyFont="1" applyFill="1" applyBorder="1"/>
    <xf numFmtId="44" fontId="10" fillId="2" borderId="2" xfId="0" applyNumberFormat="1" applyFont="1" applyFill="1" applyBorder="1"/>
    <xf numFmtId="4" fontId="5" fillId="2" borderId="2" xfId="0" applyNumberFormat="1" applyFont="1" applyFill="1" applyBorder="1"/>
    <xf numFmtId="43" fontId="8" fillId="0" borderId="4" xfId="1" applyFont="1" applyBorder="1" applyAlignment="1">
      <alignment horizontal="center"/>
    </xf>
    <xf numFmtId="43" fontId="5" fillId="0" borderId="4" xfId="1" applyFont="1" applyBorder="1" applyAlignment="1">
      <alignment horizontal="center"/>
    </xf>
    <xf numFmtId="43" fontId="8" fillId="3" borderId="4" xfId="1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5" fillId="3" borderId="8" xfId="0" applyFont="1" applyFill="1" applyBorder="1"/>
    <xf numFmtId="0" fontId="5" fillId="3" borderId="9" xfId="0" applyFont="1" applyFill="1" applyBorder="1"/>
    <xf numFmtId="0" fontId="5" fillId="3" borderId="16" xfId="0" applyFont="1" applyFill="1" applyBorder="1"/>
    <xf numFmtId="0" fontId="5" fillId="3" borderId="11" xfId="0" applyFont="1" applyFill="1" applyBorder="1"/>
    <xf numFmtId="44" fontId="5" fillId="3" borderId="17" xfId="2" applyFont="1" applyFill="1" applyBorder="1"/>
    <xf numFmtId="0" fontId="5" fillId="3" borderId="0" xfId="0" applyFont="1" applyFill="1"/>
    <xf numFmtId="44" fontId="5" fillId="3" borderId="0" xfId="2" applyFont="1" applyFill="1" applyBorder="1"/>
    <xf numFmtId="0" fontId="5" fillId="3" borderId="10" xfId="0" applyFont="1" applyFill="1" applyBorder="1"/>
    <xf numFmtId="44" fontId="5" fillId="3" borderId="7" xfId="2" applyFont="1" applyFill="1" applyBorder="1"/>
    <xf numFmtId="0" fontId="5" fillId="2" borderId="3" xfId="0" applyFont="1" applyFill="1" applyBorder="1" applyAlignment="1">
      <alignment horizontal="center"/>
    </xf>
    <xf numFmtId="44" fontId="5" fillId="2" borderId="3" xfId="2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3" borderId="15" xfId="0" applyFont="1" applyFill="1" applyBorder="1"/>
    <xf numFmtId="0" fontId="5" fillId="3" borderId="18" xfId="0" applyFont="1" applyFill="1" applyBorder="1"/>
    <xf numFmtId="44" fontId="5" fillId="3" borderId="3" xfId="2" applyFont="1" applyFill="1" applyBorder="1"/>
    <xf numFmtId="0" fontId="6" fillId="0" borderId="17" xfId="0" applyFont="1" applyBorder="1"/>
    <xf numFmtId="0" fontId="6" fillId="0" borderId="17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3" borderId="0" xfId="0" applyFont="1" applyFill="1" applyAlignment="1">
      <alignment horizontal="center"/>
    </xf>
    <xf numFmtId="44" fontId="8" fillId="3" borderId="0" xfId="2" applyFont="1" applyFill="1" applyBorder="1"/>
    <xf numFmtId="44" fontId="5" fillId="2" borderId="4" xfId="2" applyFont="1" applyFill="1" applyBorder="1" applyAlignment="1">
      <alignment horizontal="center"/>
    </xf>
    <xf numFmtId="43" fontId="6" fillId="0" borderId="0" xfId="1" applyFont="1" applyBorder="1"/>
    <xf numFmtId="43" fontId="6" fillId="0" borderId="0" xfId="1" applyFont="1" applyBorder="1" applyAlignment="1">
      <alignment horizontal="center"/>
    </xf>
    <xf numFmtId="44" fontId="5" fillId="2" borderId="2" xfId="2" applyFont="1" applyFill="1" applyBorder="1"/>
    <xf numFmtId="44" fontId="8" fillId="2" borderId="2" xfId="2" applyFont="1" applyFill="1" applyBorder="1"/>
    <xf numFmtId="0" fontId="0" fillId="3" borderId="0" xfId="0" applyFill="1"/>
    <xf numFmtId="44" fontId="5" fillId="3" borderId="17" xfId="2" applyFont="1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44" fontId="6" fillId="3" borderId="0" xfId="2" applyFont="1" applyFill="1" applyBorder="1"/>
    <xf numFmtId="0" fontId="2" fillId="2" borderId="8" xfId="0" applyFont="1" applyFill="1" applyBorder="1"/>
    <xf numFmtId="0" fontId="2" fillId="2" borderId="9" xfId="0" applyFont="1" applyFill="1" applyBorder="1"/>
    <xf numFmtId="0" fontId="2" fillId="2" borderId="10" xfId="0" applyFont="1" applyFill="1" applyBorder="1"/>
    <xf numFmtId="44" fontId="6" fillId="0" borderId="2" xfId="0" applyNumberFormat="1" applyFont="1" applyBorder="1"/>
    <xf numFmtId="44" fontId="5" fillId="2" borderId="7" xfId="2" applyFont="1" applyFill="1" applyBorder="1"/>
    <xf numFmtId="0" fontId="12" fillId="0" borderId="2" xfId="0" applyFont="1" applyBorder="1"/>
    <xf numFmtId="43" fontId="0" fillId="0" borderId="2" xfId="1" applyFont="1" applyBorder="1"/>
    <xf numFmtId="0" fontId="5" fillId="4" borderId="2" xfId="0" applyFont="1" applyFill="1" applyBorder="1"/>
    <xf numFmtId="43" fontId="7" fillId="3" borderId="2" xfId="1" applyFont="1" applyFill="1" applyBorder="1"/>
    <xf numFmtId="9" fontId="5" fillId="2" borderId="2" xfId="0" applyNumberFormat="1" applyFont="1" applyFill="1" applyBorder="1" applyAlignment="1">
      <alignment horizontal="center"/>
    </xf>
    <xf numFmtId="43" fontId="13" fillId="2" borderId="3" xfId="1" applyFont="1" applyFill="1" applyBorder="1"/>
    <xf numFmtId="0" fontId="14" fillId="2" borderId="2" xfId="0" applyFont="1" applyFill="1" applyBorder="1"/>
    <xf numFmtId="44" fontId="5" fillId="4" borderId="7" xfId="2" applyFont="1" applyFill="1" applyBorder="1"/>
    <xf numFmtId="44" fontId="5" fillId="0" borderId="2" xfId="0" applyNumberFormat="1" applyFont="1" applyBorder="1"/>
    <xf numFmtId="0" fontId="3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9" fillId="0" borderId="2" xfId="0" applyFont="1" applyBorder="1"/>
    <xf numFmtId="43" fontId="2" fillId="0" borderId="2" xfId="1" applyFont="1" applyBorder="1"/>
    <xf numFmtId="0" fontId="16" fillId="2" borderId="2" xfId="0" applyFont="1" applyFill="1" applyBorder="1" applyAlignment="1">
      <alignment horizontal="center"/>
    </xf>
    <xf numFmtId="0" fontId="6" fillId="5" borderId="17" xfId="0" applyFont="1" applyFill="1" applyBorder="1" applyAlignment="1">
      <alignment horizontal="center"/>
    </xf>
    <xf numFmtId="0" fontId="17" fillId="0" borderId="2" xfId="0" applyFont="1" applyBorder="1"/>
    <xf numFmtId="0" fontId="6" fillId="6" borderId="17" xfId="0" applyFont="1" applyFill="1" applyBorder="1" applyAlignment="1">
      <alignment horizontal="center"/>
    </xf>
    <xf numFmtId="43" fontId="5" fillId="5" borderId="4" xfId="1" applyFont="1" applyFill="1" applyBorder="1" applyAlignment="1">
      <alignment horizontal="center"/>
    </xf>
    <xf numFmtId="43" fontId="8" fillId="5" borderId="4" xfId="1" applyFont="1" applyFill="1" applyBorder="1" applyAlignment="1">
      <alignment horizontal="center"/>
    </xf>
    <xf numFmtId="0" fontId="18" fillId="0" borderId="2" xfId="0" applyFont="1" applyBorder="1"/>
    <xf numFmtId="43" fontId="19" fillId="0" borderId="2" xfId="1" applyFont="1" applyBorder="1"/>
    <xf numFmtId="164" fontId="10" fillId="0" borderId="2" xfId="2" applyNumberFormat="1" applyFont="1" applyBorder="1"/>
    <xf numFmtId="44" fontId="10" fillId="0" borderId="2" xfId="2" applyFont="1" applyBorder="1" applyAlignment="1"/>
    <xf numFmtId="0" fontId="6" fillId="7" borderId="2" xfId="0" applyFont="1" applyFill="1" applyBorder="1" applyAlignment="1">
      <alignment horizontal="center"/>
    </xf>
    <xf numFmtId="44" fontId="5" fillId="7" borderId="2" xfId="2" applyFont="1" applyFill="1" applyBorder="1" applyAlignment="1">
      <alignment horizontal="right"/>
    </xf>
    <xf numFmtId="44" fontId="8" fillId="3" borderId="4" xfId="2" applyFont="1" applyFill="1" applyBorder="1"/>
    <xf numFmtId="0" fontId="0" fillId="0" borderId="19" xfId="0" applyBorder="1"/>
    <xf numFmtId="0" fontId="0" fillId="0" borderId="20" xfId="0" applyBorder="1"/>
    <xf numFmtId="44" fontId="8" fillId="0" borderId="2" xfId="2" applyFont="1" applyBorder="1" applyAlignment="1">
      <alignment horizontal="center"/>
    </xf>
    <xf numFmtId="44" fontId="6" fillId="0" borderId="0" xfId="0" applyNumberFormat="1" applyFont="1"/>
    <xf numFmtId="44" fontId="5" fillId="5" borderId="17" xfId="2" applyFont="1" applyFill="1" applyBorder="1"/>
    <xf numFmtId="44" fontId="5" fillId="5" borderId="2" xfId="2" applyFont="1" applyFill="1" applyBorder="1"/>
    <xf numFmtId="44" fontId="8" fillId="5" borderId="2" xfId="2" applyFont="1" applyFill="1" applyBorder="1"/>
    <xf numFmtId="43" fontId="5" fillId="3" borderId="4" xfId="1" applyFont="1" applyFill="1" applyBorder="1" applyAlignment="1">
      <alignment horizontal="center"/>
    </xf>
    <xf numFmtId="0" fontId="6" fillId="3" borderId="17" xfId="0" applyFont="1" applyFill="1" applyBorder="1"/>
    <xf numFmtId="0" fontId="6" fillId="3" borderId="17" xfId="0" applyFont="1" applyFill="1" applyBorder="1" applyAlignment="1">
      <alignment horizontal="center"/>
    </xf>
    <xf numFmtId="0" fontId="6" fillId="3" borderId="0" xfId="0" applyFont="1" applyFill="1"/>
    <xf numFmtId="0" fontId="5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44" fontId="5" fillId="3" borderId="4" xfId="2" applyFont="1" applyFill="1" applyBorder="1" applyAlignment="1">
      <alignment horizontal="center"/>
    </xf>
    <xf numFmtId="44" fontId="8" fillId="0" borderId="2" xfId="0" applyNumberFormat="1" applyFont="1" applyBorder="1"/>
    <xf numFmtId="44" fontId="5" fillId="3" borderId="21" xfId="2" applyFont="1" applyFill="1" applyBorder="1"/>
    <xf numFmtId="0" fontId="9" fillId="0" borderId="17" xfId="0" applyFont="1" applyBorder="1"/>
    <xf numFmtId="0" fontId="9" fillId="0" borderId="8" xfId="0" applyFont="1" applyBorder="1"/>
    <xf numFmtId="0" fontId="9" fillId="0" borderId="10" xfId="0" applyFont="1" applyBorder="1"/>
    <xf numFmtId="44" fontId="0" fillId="0" borderId="0" xfId="0" applyNumberFormat="1"/>
    <xf numFmtId="0" fontId="20" fillId="2" borderId="2" xfId="0" applyFont="1" applyFill="1" applyBorder="1"/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49" fontId="24" fillId="3" borderId="0" xfId="0" applyNumberFormat="1" applyFont="1" applyFill="1" applyAlignment="1">
      <alignment horizontal="center" vertical="center"/>
    </xf>
    <xf numFmtId="0" fontId="21" fillId="3" borderId="0" xfId="0" applyFont="1" applyFill="1" applyAlignment="1">
      <alignment vertical="center"/>
    </xf>
    <xf numFmtId="43" fontId="21" fillId="9" borderId="2" xfId="1" applyFont="1" applyFill="1" applyBorder="1" applyAlignment="1">
      <alignment vertical="center"/>
    </xf>
    <xf numFmtId="43" fontId="21" fillId="5" borderId="2" xfId="1" applyFont="1" applyFill="1" applyBorder="1" applyAlignment="1">
      <alignment vertical="center"/>
    </xf>
    <xf numFmtId="43" fontId="21" fillId="8" borderId="2" xfId="1" applyFont="1" applyFill="1" applyBorder="1" applyAlignment="1">
      <alignment vertical="center"/>
    </xf>
    <xf numFmtId="43" fontId="22" fillId="2" borderId="2" xfId="1" applyFont="1" applyFill="1" applyBorder="1" applyAlignment="1">
      <alignment vertical="center"/>
    </xf>
    <xf numFmtId="44" fontId="22" fillId="3" borderId="0" xfId="2" applyFont="1" applyFill="1" applyBorder="1" applyAlignment="1">
      <alignment vertical="center"/>
    </xf>
    <xf numFmtId="0" fontId="22" fillId="3" borderId="0" xfId="0" applyFont="1" applyFill="1" applyAlignment="1">
      <alignment vertical="center"/>
    </xf>
    <xf numFmtId="0" fontId="22" fillId="2" borderId="2" xfId="0" applyFont="1" applyFill="1" applyBorder="1" applyAlignment="1">
      <alignment horizontal="center" vertical="center"/>
    </xf>
    <xf numFmtId="0" fontId="21" fillId="9" borderId="2" xfId="0" applyFont="1" applyFill="1" applyBorder="1" applyAlignment="1">
      <alignment vertical="center"/>
    </xf>
    <xf numFmtId="0" fontId="21" fillId="9" borderId="2" xfId="0" applyFont="1" applyFill="1" applyBorder="1" applyAlignment="1">
      <alignment horizontal="center" vertical="center"/>
    </xf>
    <xf numFmtId="43" fontId="25" fillId="9" borderId="2" xfId="1" applyFont="1" applyFill="1" applyBorder="1" applyAlignment="1">
      <alignment vertical="center"/>
    </xf>
    <xf numFmtId="43" fontId="22" fillId="9" borderId="2" xfId="1" applyFont="1" applyFill="1" applyBorder="1" applyAlignment="1">
      <alignment vertical="center"/>
    </xf>
    <xf numFmtId="165" fontId="25" fillId="9" borderId="2" xfId="0" applyNumberFormat="1" applyFont="1" applyFill="1" applyBorder="1" applyAlignment="1">
      <alignment vertical="center"/>
    </xf>
    <xf numFmtId="0" fontId="25" fillId="9" borderId="2" xfId="0" applyFont="1" applyFill="1" applyBorder="1" applyAlignment="1">
      <alignment vertical="center"/>
    </xf>
    <xf numFmtId="0" fontId="21" fillId="5" borderId="2" xfId="0" applyFont="1" applyFill="1" applyBorder="1" applyAlignment="1">
      <alignment vertical="center"/>
    </xf>
    <xf numFmtId="0" fontId="21" fillId="5" borderId="2" xfId="0" applyFont="1" applyFill="1" applyBorder="1" applyAlignment="1">
      <alignment horizontal="center" vertical="center"/>
    </xf>
    <xf numFmtId="43" fontId="25" fillId="5" borderId="2" xfId="1" applyFont="1" applyFill="1" applyBorder="1" applyAlignment="1">
      <alignment vertical="center"/>
    </xf>
    <xf numFmtId="43" fontId="22" fillId="5" borderId="2" xfId="1" applyFont="1" applyFill="1" applyBorder="1" applyAlignment="1">
      <alignment vertical="center"/>
    </xf>
    <xf numFmtId="0" fontId="25" fillId="5" borderId="2" xfId="0" applyFont="1" applyFill="1" applyBorder="1" applyAlignment="1">
      <alignment vertical="center"/>
    </xf>
    <xf numFmtId="165" fontId="25" fillId="5" borderId="2" xfId="0" applyNumberFormat="1" applyFont="1" applyFill="1" applyBorder="1" applyAlignment="1">
      <alignment vertical="center"/>
    </xf>
    <xf numFmtId="0" fontId="25" fillId="5" borderId="2" xfId="0" applyFont="1" applyFill="1" applyBorder="1" applyAlignment="1">
      <alignment horizontal="center" vertical="center"/>
    </xf>
    <xf numFmtId="43" fontId="24" fillId="2" borderId="2" xfId="1" applyFont="1" applyFill="1" applyBorder="1" applyAlignment="1">
      <alignment vertical="center"/>
    </xf>
    <xf numFmtId="43" fontId="21" fillId="2" borderId="2" xfId="1" applyFont="1" applyFill="1" applyBorder="1" applyAlignment="1">
      <alignment vertical="center"/>
    </xf>
    <xf numFmtId="0" fontId="21" fillId="9" borderId="2" xfId="2" applyNumberFormat="1" applyFont="1" applyFill="1" applyBorder="1" applyAlignment="1">
      <alignment vertical="center"/>
    </xf>
    <xf numFmtId="165" fontId="21" fillId="9" borderId="2" xfId="0" applyNumberFormat="1" applyFont="1" applyFill="1" applyBorder="1" applyAlignment="1">
      <alignment vertical="center"/>
    </xf>
    <xf numFmtId="0" fontId="21" fillId="5" borderId="2" xfId="2" applyNumberFormat="1" applyFont="1" applyFill="1" applyBorder="1" applyAlignment="1">
      <alignment vertical="center"/>
    </xf>
    <xf numFmtId="165" fontId="21" fillId="5" borderId="2" xfId="0" applyNumberFormat="1" applyFont="1" applyFill="1" applyBorder="1" applyAlignment="1">
      <alignment vertical="center"/>
    </xf>
    <xf numFmtId="0" fontId="21" fillId="8" borderId="2" xfId="0" applyFont="1" applyFill="1" applyBorder="1" applyAlignment="1">
      <alignment horizontal="center" vertical="center"/>
    </xf>
    <xf numFmtId="43" fontId="21" fillId="8" borderId="2" xfId="1" applyFont="1" applyFill="1" applyBorder="1" applyAlignment="1">
      <alignment horizontal="center" vertical="center"/>
    </xf>
    <xf numFmtId="43" fontId="25" fillId="8" borderId="2" xfId="1" applyFont="1" applyFill="1" applyBorder="1" applyAlignment="1">
      <alignment vertical="center"/>
    </xf>
    <xf numFmtId="166" fontId="21" fillId="8" borderId="2" xfId="2" applyNumberFormat="1" applyFont="1" applyFill="1" applyBorder="1" applyAlignment="1">
      <alignment vertical="center"/>
    </xf>
    <xf numFmtId="166" fontId="21" fillId="8" borderId="2" xfId="0" applyNumberFormat="1" applyFont="1" applyFill="1" applyBorder="1" applyAlignment="1">
      <alignment vertical="center"/>
    </xf>
    <xf numFmtId="44" fontId="21" fillId="3" borderId="0" xfId="2" applyFont="1" applyFill="1" applyBorder="1" applyAlignment="1">
      <alignment vertical="center"/>
    </xf>
    <xf numFmtId="0" fontId="21" fillId="3" borderId="0" xfId="0" applyFont="1" applyFill="1" applyAlignment="1">
      <alignment horizontal="left" vertical="center"/>
    </xf>
    <xf numFmtId="0" fontId="21" fillId="3" borderId="0" xfId="0" applyFont="1" applyFill="1" applyAlignment="1">
      <alignment horizontal="center" vertical="center"/>
    </xf>
    <xf numFmtId="43" fontId="24" fillId="3" borderId="0" xfId="1" applyFont="1" applyFill="1" applyBorder="1" applyAlignment="1">
      <alignment vertical="center"/>
    </xf>
    <xf numFmtId="43" fontId="21" fillId="3" borderId="0" xfId="1" applyFont="1" applyFill="1" applyBorder="1" applyAlignment="1">
      <alignment vertical="center"/>
    </xf>
    <xf numFmtId="0" fontId="21" fillId="0" borderId="22" xfId="0" applyFont="1" applyBorder="1" applyAlignment="1">
      <alignment vertical="center"/>
    </xf>
    <xf numFmtId="0" fontId="26" fillId="0" borderId="22" xfId="0" applyFont="1" applyBorder="1" applyAlignment="1">
      <alignment vertical="center"/>
    </xf>
    <xf numFmtId="44" fontId="25" fillId="3" borderId="0" xfId="1" applyNumberFormat="1" applyFont="1" applyFill="1" applyBorder="1" applyAlignment="1">
      <alignment vertical="center"/>
    </xf>
    <xf numFmtId="43" fontId="22" fillId="2" borderId="2" xfId="0" applyNumberFormat="1" applyFont="1" applyFill="1" applyBorder="1" applyAlignment="1">
      <alignment vertical="center"/>
    </xf>
    <xf numFmtId="0" fontId="22" fillId="10" borderId="2" xfId="0" applyFont="1" applyFill="1" applyBorder="1" applyAlignment="1">
      <alignment vertical="center"/>
    </xf>
    <xf numFmtId="0" fontId="22" fillId="5" borderId="2" xfId="0" applyFont="1" applyFill="1" applyBorder="1" applyAlignment="1">
      <alignment vertical="center"/>
    </xf>
    <xf numFmtId="0" fontId="21" fillId="10" borderId="2" xfId="0" applyFont="1" applyFill="1" applyBorder="1" applyAlignment="1">
      <alignment vertical="center"/>
    </xf>
    <xf numFmtId="0" fontId="21" fillId="6" borderId="2" xfId="0" applyFont="1" applyFill="1" applyBorder="1" applyAlignment="1">
      <alignment vertical="center"/>
    </xf>
    <xf numFmtId="0" fontId="22" fillId="6" borderId="6" xfId="0" applyFont="1" applyFill="1" applyBorder="1" applyAlignment="1">
      <alignment horizontal="center" vertical="center"/>
    </xf>
    <xf numFmtId="44" fontId="21" fillId="5" borderId="2" xfId="2" applyFont="1" applyFill="1" applyBorder="1" applyAlignment="1">
      <alignment horizontal="center" vertical="center"/>
    </xf>
    <xf numFmtId="44" fontId="21" fillId="8" borderId="2" xfId="2" applyFont="1" applyFill="1" applyBorder="1" applyAlignment="1">
      <alignment horizontal="center" vertical="center"/>
    </xf>
    <xf numFmtId="0" fontId="27" fillId="2" borderId="2" xfId="0" applyFont="1" applyFill="1" applyBorder="1" applyAlignment="1">
      <alignment horizontal="center" vertical="center"/>
    </xf>
    <xf numFmtId="0" fontId="25" fillId="3" borderId="0" xfId="0" applyFont="1" applyFill="1" applyAlignment="1">
      <alignment vertical="center"/>
    </xf>
    <xf numFmtId="0" fontId="25" fillId="3" borderId="0" xfId="0" applyFont="1" applyFill="1" applyAlignment="1">
      <alignment horizontal="center" vertical="center"/>
    </xf>
    <xf numFmtId="43" fontId="21" fillId="8" borderId="17" xfId="1" applyFont="1" applyFill="1" applyBorder="1" applyAlignment="1">
      <alignment vertical="center"/>
    </xf>
    <xf numFmtId="43" fontId="21" fillId="3" borderId="0" xfId="1" applyFont="1" applyFill="1" applyBorder="1" applyAlignment="1">
      <alignment horizontal="center" vertical="center"/>
    </xf>
    <xf numFmtId="44" fontId="21" fillId="3" borderId="0" xfId="2" applyFont="1" applyFill="1" applyBorder="1" applyAlignment="1">
      <alignment horizontal="center" vertical="center"/>
    </xf>
    <xf numFmtId="43" fontId="21" fillId="5" borderId="17" xfId="1" applyFont="1" applyFill="1" applyBorder="1" applyAlignment="1">
      <alignment vertical="center"/>
    </xf>
    <xf numFmtId="43" fontId="25" fillId="5" borderId="17" xfId="1" applyFont="1" applyFill="1" applyBorder="1" applyAlignment="1">
      <alignment vertical="center"/>
    </xf>
    <xf numFmtId="43" fontId="22" fillId="5" borderId="17" xfId="1" applyFont="1" applyFill="1" applyBorder="1" applyAlignment="1">
      <alignment vertical="center"/>
    </xf>
    <xf numFmtId="0" fontId="21" fillId="9" borderId="3" xfId="0" applyFont="1" applyFill="1" applyBorder="1" applyAlignment="1">
      <alignment vertical="center"/>
    </xf>
    <xf numFmtId="0" fontId="21" fillId="9" borderId="3" xfId="0" applyFont="1" applyFill="1" applyBorder="1" applyAlignment="1">
      <alignment horizontal="center" vertical="center"/>
    </xf>
    <xf numFmtId="43" fontId="21" fillId="9" borderId="3" xfId="1" applyFont="1" applyFill="1" applyBorder="1" applyAlignment="1">
      <alignment vertical="center"/>
    </xf>
    <xf numFmtId="43" fontId="25" fillId="9" borderId="3" xfId="1" applyFont="1" applyFill="1" applyBorder="1" applyAlignment="1">
      <alignment vertical="center"/>
    </xf>
    <xf numFmtId="43" fontId="22" fillId="9" borderId="3" xfId="1" applyFont="1" applyFill="1" applyBorder="1" applyAlignment="1">
      <alignment vertical="center"/>
    </xf>
    <xf numFmtId="0" fontId="21" fillId="9" borderId="3" xfId="2" applyNumberFormat="1" applyFont="1" applyFill="1" applyBorder="1" applyAlignment="1">
      <alignment vertical="center"/>
    </xf>
    <xf numFmtId="0" fontId="21" fillId="9" borderId="3" xfId="0" applyFont="1" applyFill="1" applyBorder="1" applyAlignment="1">
      <alignment horizontal="left" vertical="center"/>
    </xf>
    <xf numFmtId="165" fontId="25" fillId="9" borderId="3" xfId="0" applyNumberFormat="1" applyFont="1" applyFill="1" applyBorder="1" applyAlignment="1">
      <alignment vertical="center"/>
    </xf>
    <xf numFmtId="0" fontId="22" fillId="12" borderId="2" xfId="0" applyFont="1" applyFill="1" applyBorder="1" applyAlignment="1">
      <alignment vertical="center"/>
    </xf>
    <xf numFmtId="0" fontId="24" fillId="12" borderId="2" xfId="0" applyFont="1" applyFill="1" applyBorder="1" applyAlignment="1">
      <alignment vertical="center"/>
    </xf>
    <xf numFmtId="44" fontId="22" fillId="12" borderId="2" xfId="2" applyFont="1" applyFill="1" applyBorder="1" applyAlignment="1">
      <alignment vertical="center"/>
    </xf>
    <xf numFmtId="0" fontId="28" fillId="3" borderId="0" xfId="0" applyFont="1" applyFill="1" applyAlignment="1">
      <alignment horizontal="center" vertical="center" wrapText="1"/>
    </xf>
    <xf numFmtId="0" fontId="30" fillId="9" borderId="3" xfId="0" applyFont="1" applyFill="1" applyBorder="1" applyAlignment="1">
      <alignment horizontal="center" vertical="center"/>
    </xf>
    <xf numFmtId="0" fontId="30" fillId="9" borderId="2" xfId="0" applyFont="1" applyFill="1" applyBorder="1" applyAlignment="1">
      <alignment horizontal="center" vertical="center"/>
    </xf>
    <xf numFmtId="0" fontId="24" fillId="3" borderId="0" xfId="0" applyFont="1" applyFill="1" applyAlignment="1">
      <alignment vertical="center"/>
    </xf>
    <xf numFmtId="0" fontId="24" fillId="2" borderId="2" xfId="0" applyFont="1" applyFill="1" applyBorder="1" applyAlignment="1">
      <alignment horizontal="center" vertical="center"/>
    </xf>
    <xf numFmtId="44" fontId="24" fillId="3" borderId="0" xfId="2" applyFont="1" applyFill="1" applyBorder="1" applyAlignment="1">
      <alignment vertical="center"/>
    </xf>
    <xf numFmtId="43" fontId="31" fillId="9" borderId="3" xfId="1" applyFont="1" applyFill="1" applyBorder="1" applyAlignment="1">
      <alignment vertical="center"/>
    </xf>
    <xf numFmtId="43" fontId="31" fillId="9" borderId="2" xfId="1" applyFont="1" applyFill="1" applyBorder="1" applyAlignment="1">
      <alignment vertical="center"/>
    </xf>
    <xf numFmtId="165" fontId="21" fillId="9" borderId="2" xfId="2" applyNumberFormat="1" applyFont="1" applyFill="1" applyBorder="1" applyAlignment="1">
      <alignment vertical="center"/>
    </xf>
    <xf numFmtId="165" fontId="21" fillId="5" borderId="2" xfId="2" applyNumberFormat="1" applyFont="1" applyFill="1" applyBorder="1" applyAlignment="1">
      <alignment vertical="center"/>
    </xf>
    <xf numFmtId="165" fontId="21" fillId="8" borderId="2" xfId="2" applyNumberFormat="1" applyFont="1" applyFill="1" applyBorder="1" applyAlignment="1">
      <alignment vertical="center"/>
    </xf>
    <xf numFmtId="165" fontId="21" fillId="9" borderId="3" xfId="0" applyNumberFormat="1" applyFont="1" applyFill="1" applyBorder="1" applyAlignment="1">
      <alignment vertical="center"/>
    </xf>
    <xf numFmtId="43" fontId="21" fillId="0" borderId="0" xfId="1" applyFont="1" applyAlignment="1">
      <alignment vertical="center"/>
    </xf>
    <xf numFmtId="43" fontId="21" fillId="3" borderId="0" xfId="1" applyFont="1" applyFill="1" applyAlignment="1">
      <alignment vertical="center"/>
    </xf>
    <xf numFmtId="43" fontId="25" fillId="8" borderId="17" xfId="1" applyFont="1" applyFill="1" applyBorder="1" applyAlignment="1">
      <alignment vertical="center"/>
    </xf>
    <xf numFmtId="43" fontId="31" fillId="5" borderId="2" xfId="1" applyFont="1" applyFill="1" applyBorder="1" applyAlignment="1">
      <alignment vertical="center"/>
    </xf>
    <xf numFmtId="43" fontId="31" fillId="8" borderId="2" xfId="1" applyFont="1" applyFill="1" applyBorder="1" applyAlignment="1">
      <alignment vertical="center"/>
    </xf>
    <xf numFmtId="43" fontId="31" fillId="8" borderId="17" xfId="1" applyFont="1" applyFill="1" applyBorder="1" applyAlignment="1">
      <alignment vertical="center"/>
    </xf>
    <xf numFmtId="43" fontId="34" fillId="2" borderId="2" xfId="1" applyFont="1" applyFill="1" applyBorder="1" applyAlignment="1">
      <alignment vertical="center"/>
    </xf>
    <xf numFmtId="43" fontId="34" fillId="2" borderId="2" xfId="0" applyNumberFormat="1" applyFont="1" applyFill="1" applyBorder="1" applyAlignment="1">
      <alignment vertical="center"/>
    </xf>
    <xf numFmtId="0" fontId="5" fillId="2" borderId="11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/>
    </xf>
    <xf numFmtId="0" fontId="5" fillId="2" borderId="6" xfId="0" applyFont="1" applyFill="1" applyBorder="1" applyAlignment="1">
      <alignment horizontal="left"/>
    </xf>
    <xf numFmtId="0" fontId="5" fillId="4" borderId="8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16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49" fontId="15" fillId="2" borderId="8" xfId="0" applyNumberFormat="1" applyFont="1" applyFill="1" applyBorder="1" applyAlignment="1">
      <alignment horizontal="center"/>
    </xf>
    <xf numFmtId="49" fontId="15" fillId="2" borderId="9" xfId="0" applyNumberFormat="1" applyFont="1" applyFill="1" applyBorder="1" applyAlignment="1">
      <alignment horizontal="center"/>
    </xf>
    <xf numFmtId="49" fontId="15" fillId="2" borderId="10" xfId="0" applyNumberFormat="1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left"/>
    </xf>
    <xf numFmtId="0" fontId="5" fillId="2" borderId="8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5" fillId="2" borderId="11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5" fillId="4" borderId="8" xfId="0" applyFont="1" applyFill="1" applyBorder="1" applyAlignment="1">
      <alignment horizontal="left"/>
    </xf>
    <xf numFmtId="0" fontId="5" fillId="4" borderId="9" xfId="0" applyFont="1" applyFill="1" applyBorder="1" applyAlignment="1">
      <alignment horizontal="left"/>
    </xf>
    <xf numFmtId="0" fontId="5" fillId="3" borderId="4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5" fillId="3" borderId="6" xfId="0" applyFont="1" applyFill="1" applyBorder="1" applyAlignment="1">
      <alignment horizontal="left"/>
    </xf>
    <xf numFmtId="44" fontId="22" fillId="6" borderId="2" xfId="0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44" fontId="24" fillId="5" borderId="2" xfId="1" applyNumberFormat="1" applyFont="1" applyFill="1" applyBorder="1" applyAlignment="1">
      <alignment horizontal="center" vertical="center"/>
    </xf>
    <xf numFmtId="44" fontId="21" fillId="10" borderId="2" xfId="0" applyNumberFormat="1" applyFont="1" applyFill="1" applyBorder="1" applyAlignment="1">
      <alignment horizontal="center" vertical="center"/>
    </xf>
    <xf numFmtId="43" fontId="22" fillId="10" borderId="2" xfId="0" applyNumberFormat="1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/>
    </xf>
    <xf numFmtId="44" fontId="22" fillId="10" borderId="2" xfId="1" applyNumberFormat="1" applyFont="1" applyFill="1" applyBorder="1" applyAlignment="1">
      <alignment horizontal="center" vertical="center"/>
    </xf>
    <xf numFmtId="44" fontId="21" fillId="10" borderId="2" xfId="1" applyNumberFormat="1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vertical="center"/>
    </xf>
    <xf numFmtId="44" fontId="22" fillId="5" borderId="2" xfId="0" applyNumberFormat="1" applyFont="1" applyFill="1" applyBorder="1" applyAlignment="1">
      <alignment horizontal="center" vertical="center"/>
    </xf>
    <xf numFmtId="0" fontId="28" fillId="2" borderId="4" xfId="0" applyFont="1" applyFill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center" vertical="center" wrapText="1"/>
    </xf>
    <xf numFmtId="0" fontId="28" fillId="2" borderId="6" xfId="0" applyFont="1" applyFill="1" applyBorder="1" applyAlignment="1">
      <alignment horizontal="center" vertical="center" wrapText="1"/>
    </xf>
    <xf numFmtId="49" fontId="29" fillId="11" borderId="4" xfId="0" applyNumberFormat="1" applyFont="1" applyFill="1" applyBorder="1" applyAlignment="1">
      <alignment horizontal="center" vertical="center"/>
    </xf>
    <xf numFmtId="49" fontId="29" fillId="11" borderId="5" xfId="0" applyNumberFormat="1" applyFont="1" applyFill="1" applyBorder="1" applyAlignment="1">
      <alignment horizontal="center" vertical="center"/>
    </xf>
    <xf numFmtId="49" fontId="29" fillId="11" borderId="6" xfId="0" applyNumberFormat="1" applyFont="1" applyFill="1" applyBorder="1" applyAlignment="1">
      <alignment horizontal="center" vertical="center"/>
    </xf>
    <xf numFmtId="0" fontId="21" fillId="9" borderId="2" xfId="0" applyFont="1" applyFill="1" applyBorder="1" applyAlignment="1">
      <alignment horizontal="left" vertical="center"/>
    </xf>
    <xf numFmtId="0" fontId="21" fillId="5" borderId="2" xfId="0" applyFont="1" applyFill="1" applyBorder="1" applyAlignment="1">
      <alignment horizontal="left" vertical="center"/>
    </xf>
    <xf numFmtId="0" fontId="22" fillId="2" borderId="2" xfId="0" applyFont="1" applyFill="1" applyBorder="1" applyAlignment="1">
      <alignment horizontal="left" vertical="center"/>
    </xf>
    <xf numFmtId="0" fontId="21" fillId="8" borderId="2" xfId="0" applyFont="1" applyFill="1" applyBorder="1" applyAlignment="1">
      <alignment horizontal="left" vertical="center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0</xdr:row>
      <xdr:rowOff>28575</xdr:rowOff>
    </xdr:from>
    <xdr:to>
      <xdr:col>2</xdr:col>
      <xdr:colOff>1226820</xdr:colOff>
      <xdr:row>4</xdr:row>
      <xdr:rowOff>175260</xdr:rowOff>
    </xdr:to>
    <xdr:pic>
      <xdr:nvPicPr>
        <xdr:cNvPr id="4" name="Imagem 3" descr="BRAZA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4725" y="219075"/>
          <a:ext cx="1188720" cy="90868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0</xdr:row>
      <xdr:rowOff>104775</xdr:rowOff>
    </xdr:from>
    <xdr:to>
      <xdr:col>3</xdr:col>
      <xdr:colOff>1474470</xdr:colOff>
      <xdr:row>5</xdr:row>
      <xdr:rowOff>60960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9700" y="104775"/>
          <a:ext cx="1188720" cy="90868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1</xdr:row>
      <xdr:rowOff>104775</xdr:rowOff>
    </xdr:from>
    <xdr:to>
      <xdr:col>4</xdr:col>
      <xdr:colOff>17145</xdr:colOff>
      <xdr:row>6</xdr:row>
      <xdr:rowOff>60960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9700" y="104775"/>
          <a:ext cx="1188720" cy="908685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0</xdr:row>
      <xdr:rowOff>104775</xdr:rowOff>
    </xdr:from>
    <xdr:to>
      <xdr:col>4</xdr:col>
      <xdr:colOff>179070</xdr:colOff>
      <xdr:row>5</xdr:row>
      <xdr:rowOff>60960</xdr:rowOff>
    </xdr:to>
    <xdr:pic>
      <xdr:nvPicPr>
        <xdr:cNvPr id="4" name="Imagem 3" descr="BRAZAO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6850" y="295275"/>
          <a:ext cx="1188720" cy="908685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1</xdr:row>
      <xdr:rowOff>104775</xdr:rowOff>
    </xdr:from>
    <xdr:to>
      <xdr:col>4</xdr:col>
      <xdr:colOff>131445</xdr:colOff>
      <xdr:row>6</xdr:row>
      <xdr:rowOff>60960</xdr:rowOff>
    </xdr:to>
    <xdr:pic>
      <xdr:nvPicPr>
        <xdr:cNvPr id="2" name="Imagem 1" descr="BRAZA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6850" y="295275"/>
          <a:ext cx="1188720" cy="908685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1</xdr:row>
      <xdr:rowOff>104775</xdr:rowOff>
    </xdr:from>
    <xdr:to>
      <xdr:col>3</xdr:col>
      <xdr:colOff>1474470</xdr:colOff>
      <xdr:row>6</xdr:row>
      <xdr:rowOff>60960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6850" y="295275"/>
          <a:ext cx="1188720" cy="908685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333375</xdr:colOff>
      <xdr:row>0</xdr:row>
      <xdr:rowOff>114301</xdr:rowOff>
    </xdr:from>
    <xdr:to>
      <xdr:col>3</xdr:col>
      <xdr:colOff>1522095</xdr:colOff>
      <xdr:row>2</xdr:row>
      <xdr:rowOff>28576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114301"/>
          <a:ext cx="1188720" cy="83820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0</xdr:row>
      <xdr:rowOff>0</xdr:rowOff>
    </xdr:from>
    <xdr:to>
      <xdr:col>2</xdr:col>
      <xdr:colOff>1369695</xdr:colOff>
      <xdr:row>5</xdr:row>
      <xdr:rowOff>19050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8600" y="0"/>
          <a:ext cx="1188720" cy="971550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</xdr:row>
      <xdr:rowOff>0</xdr:rowOff>
    </xdr:from>
    <xdr:to>
      <xdr:col>2</xdr:col>
      <xdr:colOff>1369695</xdr:colOff>
      <xdr:row>6</xdr:row>
      <xdr:rowOff>19050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8600" y="0"/>
          <a:ext cx="1188720" cy="971550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</xdr:row>
      <xdr:rowOff>0</xdr:rowOff>
    </xdr:from>
    <xdr:to>
      <xdr:col>3</xdr:col>
      <xdr:colOff>198120</xdr:colOff>
      <xdr:row>6</xdr:row>
      <xdr:rowOff>19050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190500"/>
          <a:ext cx="1188720" cy="971550"/>
        </a:xfrm>
        <a:prstGeom prst="rect">
          <a:avLst/>
        </a:prstGeom>
        <a:noFill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0</xdr:row>
      <xdr:rowOff>0</xdr:rowOff>
    </xdr:from>
    <xdr:to>
      <xdr:col>2</xdr:col>
      <xdr:colOff>1369695</xdr:colOff>
      <xdr:row>4</xdr:row>
      <xdr:rowOff>9525</xdr:rowOff>
    </xdr:to>
    <xdr:pic>
      <xdr:nvPicPr>
        <xdr:cNvPr id="2" name="Imagem 1" descr="BRAZA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975" y="0"/>
          <a:ext cx="1188720" cy="771525"/>
        </a:xfrm>
        <a:prstGeom prst="rect">
          <a:avLst/>
        </a:prstGeom>
        <a:noFill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</xdr:row>
      <xdr:rowOff>0</xdr:rowOff>
    </xdr:from>
    <xdr:to>
      <xdr:col>3</xdr:col>
      <xdr:colOff>226695</xdr:colOff>
      <xdr:row>5</xdr:row>
      <xdr:rowOff>9525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975" y="0"/>
          <a:ext cx="1188720" cy="771525"/>
        </a:xfrm>
        <a:prstGeom prst="rect">
          <a:avLst/>
        </a:prstGeom>
        <a:noFill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</xdr:row>
      <xdr:rowOff>0</xdr:rowOff>
    </xdr:from>
    <xdr:to>
      <xdr:col>3</xdr:col>
      <xdr:colOff>217170</xdr:colOff>
      <xdr:row>5</xdr:row>
      <xdr:rowOff>9525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190500"/>
          <a:ext cx="1188720" cy="771525"/>
        </a:xfrm>
        <a:prstGeom prst="rect">
          <a:avLst/>
        </a:prstGeom>
        <a:noFill/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</xdr:row>
      <xdr:rowOff>0</xdr:rowOff>
    </xdr:from>
    <xdr:to>
      <xdr:col>3</xdr:col>
      <xdr:colOff>255270</xdr:colOff>
      <xdr:row>5</xdr:row>
      <xdr:rowOff>9525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3850" y="190500"/>
          <a:ext cx="1188720" cy="771525"/>
        </a:xfrm>
        <a:prstGeom prst="rect">
          <a:avLst/>
        </a:prstGeom>
        <a:noFill/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0</xdr:row>
      <xdr:rowOff>0</xdr:rowOff>
    </xdr:from>
    <xdr:to>
      <xdr:col>3</xdr:col>
      <xdr:colOff>36195</xdr:colOff>
      <xdr:row>4</xdr:row>
      <xdr:rowOff>9525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3850" y="190500"/>
          <a:ext cx="1188720" cy="771525"/>
        </a:xfrm>
        <a:prstGeom prst="rect">
          <a:avLst/>
        </a:prstGeom>
        <a:noFill/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</xdr:row>
      <xdr:rowOff>0</xdr:rowOff>
    </xdr:from>
    <xdr:to>
      <xdr:col>3</xdr:col>
      <xdr:colOff>140970</xdr:colOff>
      <xdr:row>5</xdr:row>
      <xdr:rowOff>9525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5600" y="0"/>
          <a:ext cx="1188720" cy="771525"/>
        </a:xfrm>
        <a:prstGeom prst="rect">
          <a:avLst/>
        </a:prstGeom>
        <a:noFill/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</xdr:row>
      <xdr:rowOff>0</xdr:rowOff>
    </xdr:from>
    <xdr:to>
      <xdr:col>3</xdr:col>
      <xdr:colOff>188595</xdr:colOff>
      <xdr:row>5</xdr:row>
      <xdr:rowOff>9525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8075" y="190500"/>
          <a:ext cx="1188720" cy="771525"/>
        </a:xfrm>
        <a:prstGeom prst="rect">
          <a:avLst/>
        </a:prstGeom>
        <a:noFill/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358140</xdr:colOff>
      <xdr:row>0</xdr:row>
      <xdr:rowOff>74405</xdr:rowOff>
    </xdr:from>
    <xdr:to>
      <xdr:col>11</xdr:col>
      <xdr:colOff>548981</xdr:colOff>
      <xdr:row>6</xdr:row>
      <xdr:rowOff>152400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59440" y="74405"/>
          <a:ext cx="1741511" cy="1266715"/>
        </a:xfrm>
        <a:prstGeom prst="rect">
          <a:avLst/>
        </a:prstGeom>
      </xdr:spPr>
    </xdr:pic>
    <xdr:clientData/>
  </xdr:twoCellAnchor>
  <xdr:twoCellAnchor>
    <xdr:from>
      <xdr:col>1</xdr:col>
      <xdr:colOff>1730189</xdr:colOff>
      <xdr:row>0</xdr:row>
      <xdr:rowOff>116540</xdr:rowOff>
    </xdr:from>
    <xdr:to>
      <xdr:col>9</xdr:col>
      <xdr:colOff>335280</xdr:colOff>
      <xdr:row>7</xdr:row>
      <xdr:rowOff>71719</xdr:rowOff>
    </xdr:to>
    <xdr:sp macro="" textlink="">
      <xdr:nvSpPr>
        <xdr:cNvPr id="3" name="Caixa de Texto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 txBox="1">
          <a:spLocks noChangeArrowheads="1"/>
        </xdr:cNvSpPr>
      </xdr:nvSpPr>
      <xdr:spPr bwMode="auto">
        <a:xfrm>
          <a:off x="2339789" y="116540"/>
          <a:ext cx="8396791" cy="1342019"/>
        </a:xfrm>
        <a:prstGeom prst="rect">
          <a:avLst/>
        </a:prstGeom>
        <a:solidFill>
          <a:srgbClr val="FFFFFF"/>
        </a:solidFill>
        <a:ln w="9525">
          <a:solidFill>
            <a:schemeClr val="bg1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algn="ctr">
            <a:spcAft>
              <a:spcPts val="0"/>
            </a:spcAft>
          </a:pPr>
          <a:r>
            <a:rPr lang="pt-BR" sz="1400" b="1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INSTITUTO DE PREVIDÊNCIA SOCIAL DOS SERVIDORES DE BENJAMIN</a:t>
          </a:r>
          <a:r>
            <a:rPr lang="pt-BR" sz="1400" b="1" baseline="0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 C</a:t>
          </a:r>
          <a:r>
            <a:rPr lang="pt-BR" sz="1400" b="1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ONSTANT/AM – IPSSBC/BCPREV</a:t>
          </a:r>
          <a:endParaRPr lang="pt-BR" sz="1400"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spcAft>
              <a:spcPts val="0"/>
            </a:spcAft>
          </a:pPr>
          <a:r>
            <a:rPr lang="pt-BR" sz="1200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CNPJ Nº 13.240.198/0001-22</a:t>
          </a:r>
          <a:endParaRPr lang="pt-BR" sz="1200"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spcAft>
              <a:spcPts val="0"/>
            </a:spcAft>
          </a:pPr>
          <a:r>
            <a:rPr lang="pt-BR" sz="1200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Rua: General Canrobert, 950 – Colônia II</a:t>
          </a:r>
          <a:endParaRPr lang="pt-BR" sz="1200"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spcAft>
              <a:spcPts val="0"/>
            </a:spcAft>
          </a:pPr>
          <a:r>
            <a:rPr lang="pt-BR" sz="1200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CEP. 69.630-000 – Benjamin Constant  -  Amazonas</a:t>
          </a:r>
          <a:endParaRPr lang="pt-BR" sz="1200"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spcAft>
              <a:spcPts val="0"/>
            </a:spcAft>
          </a:pPr>
          <a:r>
            <a:rPr lang="pt-BR" sz="1200"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e-mail : </a:t>
          </a:r>
          <a:r>
            <a:rPr lang="pt-BR" sz="1200" u="sng">
              <a:solidFill>
                <a:srgbClr val="0000FF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bcprev.bc@gmail.com</a:t>
          </a:r>
        </a:p>
        <a:p>
          <a:pPr algn="ctr">
            <a:spcAft>
              <a:spcPts val="0"/>
            </a:spcAft>
          </a:pPr>
          <a:r>
            <a:rPr lang="pt-BR" sz="1200" u="sng">
              <a:solidFill>
                <a:srgbClr val="0000FF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facebook: bcprev.ipssbc</a:t>
          </a:r>
          <a:r>
            <a:rPr lang="pt-BR" sz="1200" u="sng" baseline="0">
              <a:solidFill>
                <a:srgbClr val="0000FF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 </a:t>
          </a:r>
          <a:endParaRPr lang="pt-B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 editAs="oneCell">
    <xdr:from>
      <xdr:col>1</xdr:col>
      <xdr:colOff>62752</xdr:colOff>
      <xdr:row>0</xdr:row>
      <xdr:rowOff>1</xdr:rowOff>
    </xdr:from>
    <xdr:to>
      <xdr:col>1</xdr:col>
      <xdr:colOff>1731533</xdr:colOff>
      <xdr:row>6</xdr:row>
      <xdr:rowOff>134472</xdr:rowOff>
    </xdr:to>
    <xdr:pic>
      <xdr:nvPicPr>
        <xdr:cNvPr id="4" name="Imagem 3" descr="D:\BACKUP SUZANA 2023\Documents\Downloads\WhatsApp Image 2024-06-19 at 14.02.54.jpeg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352" y="1"/>
          <a:ext cx="1676401" cy="1317812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1036320</xdr:colOff>
      <xdr:row>65</xdr:row>
      <xdr:rowOff>68580</xdr:rowOff>
    </xdr:from>
    <xdr:to>
      <xdr:col>4</xdr:col>
      <xdr:colOff>411480</xdr:colOff>
      <xdr:row>77</xdr:row>
      <xdr:rowOff>134981</xdr:rowOff>
    </xdr:to>
    <xdr:sp macro="" textlink="">
      <xdr:nvSpPr>
        <xdr:cNvPr id="7" name="Caixa de Texto 10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SpPr txBox="1">
          <a:spLocks noChangeArrowheads="1"/>
        </xdr:cNvSpPr>
      </xdr:nvSpPr>
      <xdr:spPr bwMode="auto">
        <a:xfrm>
          <a:off x="1645920" y="12748260"/>
          <a:ext cx="3558540" cy="2443841"/>
        </a:xfrm>
        <a:prstGeom prst="roundRect">
          <a:avLst/>
        </a:prstGeom>
        <a:ln>
          <a:solidFill>
            <a:schemeClr val="tx2"/>
          </a:solidFill>
          <a:headEnd/>
          <a:tailEnd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rot="0" vert="horz" wrap="square" lIns="91440" tIns="45720" rIns="91440" bIns="45720" anchor="t" anchorCtr="0">
          <a:noAutofit/>
        </a:bodyPr>
        <a:lstStyle/>
        <a:p>
          <a:pPr algn="ctr">
            <a:spcAft>
              <a:spcPts val="0"/>
            </a:spcAft>
          </a:pPr>
          <a:r>
            <a:rPr lang="pt-BR" sz="2400" b="1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13.240.198/0001-22</a:t>
          </a:r>
          <a:endParaRPr lang="pt-BR" sz="11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spcBef>
              <a:spcPts val="600"/>
            </a:spcBef>
            <a:spcAft>
              <a:spcPts val="0"/>
            </a:spcAft>
          </a:pPr>
          <a:r>
            <a:rPr lang="pt-BR" sz="1600" b="1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Instituto de Previdência Social dos Servidores de Benjamin Constant – IPSSBC/BCPREV</a:t>
          </a:r>
          <a:endParaRPr lang="pt-BR" sz="16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spcBef>
              <a:spcPts val="600"/>
            </a:spcBef>
            <a:spcAft>
              <a:spcPts val="0"/>
            </a:spcAft>
          </a:pPr>
          <a:r>
            <a:rPr lang="pt-BR" sz="1400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Rua General Canrobert. 950 – Colônia II</a:t>
          </a:r>
          <a:endParaRPr lang="pt-BR" sz="11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spcBef>
              <a:spcPts val="600"/>
            </a:spcBef>
            <a:spcAft>
              <a:spcPts val="0"/>
            </a:spcAft>
          </a:pPr>
          <a:r>
            <a:rPr lang="pt-BR" sz="1400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CEP: 69.630-000</a:t>
          </a:r>
          <a:endParaRPr lang="pt-BR" sz="11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spcBef>
              <a:spcPts val="600"/>
            </a:spcBef>
            <a:spcAft>
              <a:spcPts val="0"/>
            </a:spcAft>
          </a:pPr>
          <a:r>
            <a:rPr lang="pt-BR" sz="1400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 Benjamin Constant      -      Amazonas</a:t>
          </a:r>
          <a:endParaRPr lang="pt-BR" sz="11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6:G73"/>
  <sheetViews>
    <sheetView topLeftCell="A49" workbookViewId="0">
      <selection activeCell="B55" sqref="B55"/>
    </sheetView>
  </sheetViews>
  <sheetFormatPr defaultRowHeight="14.4" x14ac:dyDescent="0.3"/>
  <cols>
    <col min="1" max="1" width="36" customWidth="1"/>
    <col min="2" max="2" width="23.33203125" customWidth="1"/>
    <col min="3" max="3" width="19.6640625" customWidth="1"/>
    <col min="4" max="4" width="20.88671875" customWidth="1"/>
    <col min="5" max="5" width="17.109375" customWidth="1"/>
    <col min="6" max="6" width="14.5546875" customWidth="1"/>
    <col min="7" max="7" width="16.44140625" customWidth="1"/>
  </cols>
  <sheetData>
    <row r="6" spans="1:7" ht="21.6" thickBot="1" x14ac:dyDescent="0.55000000000000004">
      <c r="C6" s="1" t="s">
        <v>0</v>
      </c>
    </row>
    <row r="7" spans="1:7" ht="15.6" x14ac:dyDescent="0.3">
      <c r="A7" s="212" t="s">
        <v>1</v>
      </c>
      <c r="B7" s="213"/>
      <c r="C7" s="213"/>
      <c r="D7" s="213"/>
      <c r="E7" s="213"/>
      <c r="F7" s="213"/>
      <c r="G7" s="214"/>
    </row>
    <row r="8" spans="1:7" ht="16.2" thickBot="1" x14ac:dyDescent="0.35">
      <c r="A8" s="215" t="s">
        <v>2</v>
      </c>
      <c r="B8" s="216"/>
      <c r="C8" s="216"/>
      <c r="D8" s="216"/>
      <c r="E8" s="216"/>
      <c r="F8" s="216"/>
      <c r="G8" s="217"/>
    </row>
    <row r="9" spans="1:7" ht="16.2" thickBot="1" x14ac:dyDescent="0.35">
      <c r="A9" s="230" t="s">
        <v>97</v>
      </c>
      <c r="B9" s="231"/>
      <c r="C9" s="231"/>
      <c r="D9" s="231"/>
      <c r="E9" s="231"/>
      <c r="F9" s="231"/>
      <c r="G9" s="232"/>
    </row>
    <row r="10" spans="1:7" ht="24" thickBot="1" x14ac:dyDescent="0.5">
      <c r="A10" s="227" t="s">
        <v>86</v>
      </c>
      <c r="B10" s="228"/>
      <c r="C10" s="228"/>
      <c r="D10" s="228"/>
      <c r="E10" s="228"/>
      <c r="F10" s="228"/>
      <c r="G10" s="229"/>
    </row>
    <row r="11" spans="1:7" ht="16.2" thickBot="1" x14ac:dyDescent="0.35">
      <c r="A11" s="50" t="s">
        <v>3</v>
      </c>
      <c r="B11" s="51"/>
      <c r="C11" s="51"/>
      <c r="D11" s="52">
        <v>0</v>
      </c>
      <c r="E11" s="2"/>
    </row>
    <row r="12" spans="1:7" ht="16.2" thickBot="1" x14ac:dyDescent="0.35">
      <c r="A12" s="38" t="s">
        <v>4</v>
      </c>
      <c r="B12" s="39"/>
      <c r="C12" s="39"/>
      <c r="D12" s="3">
        <v>0</v>
      </c>
      <c r="E12" s="2"/>
    </row>
    <row r="13" spans="1:7" ht="16.2" thickBot="1" x14ac:dyDescent="0.35">
      <c r="A13" s="38" t="s">
        <v>5</v>
      </c>
      <c r="B13" s="39" t="s">
        <v>6</v>
      </c>
      <c r="C13" s="39"/>
      <c r="D13" s="3">
        <v>130164.14</v>
      </c>
      <c r="E13" s="2"/>
    </row>
    <row r="14" spans="1:7" ht="16.2" thickBot="1" x14ac:dyDescent="0.35">
      <c r="A14" s="41" t="s">
        <v>5</v>
      </c>
      <c r="B14" s="40" t="s">
        <v>7</v>
      </c>
      <c r="C14" s="40"/>
      <c r="D14" s="42">
        <v>93930.73</v>
      </c>
      <c r="E14" s="2"/>
    </row>
    <row r="15" spans="1:7" ht="16.2" thickBot="1" x14ac:dyDescent="0.35">
      <c r="A15" s="38" t="s">
        <v>85</v>
      </c>
      <c r="B15" s="39"/>
      <c r="C15" s="45"/>
      <c r="D15" s="46">
        <f>SUM(D11:D14)</f>
        <v>224094.87</v>
      </c>
      <c r="E15" s="2"/>
    </row>
    <row r="16" spans="1:7" ht="16.2" thickBot="1" x14ac:dyDescent="0.35">
      <c r="A16" s="43"/>
      <c r="B16" s="43"/>
      <c r="C16" s="43"/>
      <c r="D16" s="44"/>
      <c r="E16" s="2"/>
    </row>
    <row r="17" spans="1:7" ht="16.2" thickBot="1" x14ac:dyDescent="0.35">
      <c r="A17" s="230" t="s">
        <v>83</v>
      </c>
      <c r="B17" s="231"/>
      <c r="C17" s="231"/>
      <c r="D17" s="231"/>
      <c r="E17" s="231"/>
      <c r="F17" s="231"/>
      <c r="G17" s="232"/>
    </row>
    <row r="18" spans="1:7" ht="16.2" thickBot="1" x14ac:dyDescent="0.35">
      <c r="A18" s="47" t="s">
        <v>8</v>
      </c>
      <c r="B18" s="47" t="s">
        <v>9</v>
      </c>
      <c r="C18" s="47" t="s">
        <v>10</v>
      </c>
      <c r="D18" s="48" t="s">
        <v>11</v>
      </c>
      <c r="E18" s="49" t="s">
        <v>12</v>
      </c>
      <c r="F18" s="233" t="s">
        <v>84</v>
      </c>
      <c r="G18" s="234"/>
    </row>
    <row r="19" spans="1:7" ht="15.6" x14ac:dyDescent="0.3">
      <c r="A19" s="6" t="s">
        <v>13</v>
      </c>
      <c r="B19" s="7" t="s">
        <v>14</v>
      </c>
      <c r="C19" s="8" t="s">
        <v>15</v>
      </c>
      <c r="D19" s="9">
        <v>6367294.9100000001</v>
      </c>
      <c r="E19" s="91">
        <v>50162.3</v>
      </c>
      <c r="F19" s="37"/>
      <c r="G19" s="37"/>
    </row>
    <row r="20" spans="1:7" ht="15.6" x14ac:dyDescent="0.3">
      <c r="A20" s="11" t="s">
        <v>16</v>
      </c>
      <c r="B20" s="8" t="s">
        <v>17</v>
      </c>
      <c r="C20" s="8" t="s">
        <v>18</v>
      </c>
      <c r="D20" s="9">
        <v>9358871.0800000001</v>
      </c>
      <c r="E20" s="91">
        <v>56650.31</v>
      </c>
      <c r="F20" s="36"/>
      <c r="G20" s="36"/>
    </row>
    <row r="21" spans="1:7" ht="15.6" x14ac:dyDescent="0.3">
      <c r="A21" s="11" t="s">
        <v>19</v>
      </c>
      <c r="B21" s="8" t="s">
        <v>20</v>
      </c>
      <c r="C21" s="8" t="s">
        <v>18</v>
      </c>
      <c r="D21" s="9">
        <v>5170018.3899999997</v>
      </c>
      <c r="E21" s="91">
        <v>972.44</v>
      </c>
      <c r="F21" s="36"/>
      <c r="G21" s="36"/>
    </row>
    <row r="22" spans="1:7" ht="15.6" x14ac:dyDescent="0.3">
      <c r="A22" s="11" t="s">
        <v>21</v>
      </c>
      <c r="B22" s="8" t="s">
        <v>22</v>
      </c>
      <c r="C22" s="8" t="s">
        <v>15</v>
      </c>
      <c r="D22" s="9">
        <v>566380.05000000005</v>
      </c>
      <c r="E22" s="91">
        <v>4422.25</v>
      </c>
      <c r="F22" s="36"/>
      <c r="G22" s="36"/>
    </row>
    <row r="23" spans="1:7" ht="15.6" x14ac:dyDescent="0.3">
      <c r="A23" s="11" t="s">
        <v>23</v>
      </c>
      <c r="B23" s="8" t="s">
        <v>24</v>
      </c>
      <c r="C23" s="8" t="s">
        <v>25</v>
      </c>
      <c r="D23" s="9">
        <v>948020.43</v>
      </c>
      <c r="E23" s="90">
        <v>11930.14</v>
      </c>
      <c r="F23" s="36"/>
      <c r="G23" s="36"/>
    </row>
    <row r="24" spans="1:7" ht="15.6" x14ac:dyDescent="0.3">
      <c r="A24" s="11" t="s">
        <v>26</v>
      </c>
      <c r="B24" s="8" t="s">
        <v>27</v>
      </c>
      <c r="C24" s="8" t="s">
        <v>25</v>
      </c>
      <c r="D24" s="9">
        <v>2141001.19</v>
      </c>
      <c r="E24" s="91">
        <v>14198.68</v>
      </c>
      <c r="F24" s="36"/>
      <c r="G24" s="36"/>
    </row>
    <row r="25" spans="1:7" ht="15.6" x14ac:dyDescent="0.3">
      <c r="A25" s="11" t="s">
        <v>28</v>
      </c>
      <c r="B25" s="8" t="s">
        <v>29</v>
      </c>
      <c r="C25" s="8" t="s">
        <v>25</v>
      </c>
      <c r="D25" s="9">
        <v>1122775.3600000001</v>
      </c>
      <c r="E25" s="90">
        <v>60759.199999999997</v>
      </c>
      <c r="F25" s="36"/>
      <c r="G25" s="36"/>
    </row>
    <row r="26" spans="1:7" ht="15.6" x14ac:dyDescent="0.3">
      <c r="A26" s="12" t="s">
        <v>30</v>
      </c>
      <c r="B26" s="7" t="s">
        <v>31</v>
      </c>
      <c r="C26" s="7" t="s">
        <v>25</v>
      </c>
      <c r="D26" s="9">
        <v>1277295.5</v>
      </c>
      <c r="E26" s="91">
        <v>17983.66</v>
      </c>
      <c r="F26" s="36"/>
      <c r="G26" s="36"/>
    </row>
    <row r="27" spans="1:7" ht="15.6" x14ac:dyDescent="0.3">
      <c r="A27" s="11" t="s">
        <v>32</v>
      </c>
      <c r="B27" s="8" t="s">
        <v>33</v>
      </c>
      <c r="C27" s="8"/>
      <c r="D27" s="9">
        <v>253675.86</v>
      </c>
      <c r="E27" s="91">
        <v>694.13</v>
      </c>
      <c r="F27" s="36"/>
      <c r="G27" s="36"/>
    </row>
    <row r="28" spans="1:7" ht="15.6" x14ac:dyDescent="0.3">
      <c r="A28" s="11" t="s">
        <v>34</v>
      </c>
      <c r="B28" s="8" t="s">
        <v>35</v>
      </c>
      <c r="C28" s="8"/>
      <c r="D28" s="9">
        <v>577492.47999999998</v>
      </c>
      <c r="E28" s="91">
        <v>7990.27</v>
      </c>
      <c r="F28" s="36"/>
      <c r="G28" s="36"/>
    </row>
    <row r="29" spans="1:7" ht="15.6" x14ac:dyDescent="0.3">
      <c r="A29" s="6" t="s">
        <v>36</v>
      </c>
      <c r="B29" s="8" t="s">
        <v>37</v>
      </c>
      <c r="C29" s="8"/>
      <c r="D29" s="9">
        <v>1010438.48</v>
      </c>
      <c r="E29" s="91">
        <v>8483.82</v>
      </c>
      <c r="F29" s="36"/>
      <c r="G29" s="36"/>
    </row>
    <row r="30" spans="1:7" ht="15.6" x14ac:dyDescent="0.3">
      <c r="A30" s="53" t="s">
        <v>38</v>
      </c>
      <c r="B30" s="54" t="s">
        <v>39</v>
      </c>
      <c r="C30" s="54"/>
      <c r="D30" s="9">
        <v>187380.74</v>
      </c>
      <c r="E30" s="33">
        <v>-9199.92</v>
      </c>
      <c r="F30" s="36"/>
      <c r="G30" s="36"/>
    </row>
    <row r="31" spans="1:7" ht="15.6" x14ac:dyDescent="0.3">
      <c r="A31" s="218" t="s">
        <v>87</v>
      </c>
      <c r="B31" s="219"/>
      <c r="C31" s="220"/>
      <c r="D31" s="61">
        <f>SUM(D19:D30)</f>
        <v>28980644.469999999</v>
      </c>
      <c r="E31" s="62">
        <f>SUM(E19:E30)</f>
        <v>225047.28</v>
      </c>
    </row>
    <row r="32" spans="1:7" ht="16.2" thickBot="1" x14ac:dyDescent="0.35">
      <c r="A32" s="2"/>
      <c r="B32" s="55"/>
      <c r="C32" s="56"/>
      <c r="D32" s="44"/>
      <c r="E32" s="57"/>
    </row>
    <row r="33" spans="1:7" ht="16.2" thickBot="1" x14ac:dyDescent="0.35">
      <c r="A33" s="4" t="s">
        <v>40</v>
      </c>
      <c r="B33" s="4" t="s">
        <v>9</v>
      </c>
      <c r="C33" s="4" t="s">
        <v>10</v>
      </c>
      <c r="D33" s="5" t="s">
        <v>11</v>
      </c>
      <c r="E33" s="58" t="s">
        <v>12</v>
      </c>
      <c r="F33" s="233" t="s">
        <v>84</v>
      </c>
      <c r="G33" s="234"/>
    </row>
    <row r="34" spans="1:7" ht="15.6" x14ac:dyDescent="0.3">
      <c r="A34" s="11" t="s">
        <v>41</v>
      </c>
      <c r="B34" s="8" t="s">
        <v>42</v>
      </c>
      <c r="C34" s="8" t="s">
        <v>43</v>
      </c>
      <c r="D34" s="3">
        <v>1253497.67</v>
      </c>
      <c r="E34" s="105">
        <v>962.11</v>
      </c>
      <c r="F34" s="37"/>
      <c r="G34" s="37"/>
    </row>
    <row r="35" spans="1:7" ht="15.6" x14ac:dyDescent="0.3">
      <c r="A35" s="11" t="s">
        <v>44</v>
      </c>
      <c r="B35" s="8" t="s">
        <v>45</v>
      </c>
      <c r="C35" s="8" t="s">
        <v>43</v>
      </c>
      <c r="D35" s="3">
        <v>2296771.31</v>
      </c>
      <c r="E35" s="104">
        <v>-2926.98</v>
      </c>
      <c r="F35" s="36"/>
      <c r="G35" s="36"/>
    </row>
    <row r="36" spans="1:7" ht="15.6" x14ac:dyDescent="0.3">
      <c r="A36" s="11" t="s">
        <v>46</v>
      </c>
      <c r="B36" s="8" t="s">
        <v>47</v>
      </c>
      <c r="C36" s="8" t="s">
        <v>48</v>
      </c>
      <c r="D36" s="3">
        <v>1591451.08</v>
      </c>
      <c r="E36" s="104">
        <v>14245.39</v>
      </c>
      <c r="F36" s="36"/>
      <c r="G36" s="36"/>
    </row>
    <row r="37" spans="1:7" ht="15.6" x14ac:dyDescent="0.3">
      <c r="A37" s="11" t="s">
        <v>49</v>
      </c>
      <c r="B37" s="8" t="s">
        <v>50</v>
      </c>
      <c r="C37" s="8" t="s">
        <v>18</v>
      </c>
      <c r="D37" s="3">
        <v>5665705.8300000001</v>
      </c>
      <c r="E37" s="105">
        <v>34578.03</v>
      </c>
      <c r="F37" s="36"/>
      <c r="G37" s="36"/>
    </row>
    <row r="38" spans="1:7" ht="15.6" x14ac:dyDescent="0.3">
      <c r="A38" s="11" t="s">
        <v>51</v>
      </c>
      <c r="B38" s="8" t="s">
        <v>52</v>
      </c>
      <c r="C38" s="8" t="s">
        <v>53</v>
      </c>
      <c r="D38" s="3">
        <v>3040852.76</v>
      </c>
      <c r="E38" s="105">
        <v>19767.22</v>
      </c>
      <c r="F38" s="72" t="s">
        <v>94</v>
      </c>
      <c r="G38" s="73">
        <v>11930.01</v>
      </c>
    </row>
    <row r="39" spans="1:7" ht="15.6" x14ac:dyDescent="0.3">
      <c r="A39" s="11" t="s">
        <v>54</v>
      </c>
      <c r="B39" s="8" t="s">
        <v>55</v>
      </c>
      <c r="C39" s="8" t="s">
        <v>56</v>
      </c>
      <c r="D39" s="15">
        <v>4949434.21</v>
      </c>
      <c r="E39" s="104">
        <v>9425.07</v>
      </c>
      <c r="F39" s="36"/>
      <c r="G39" s="36"/>
    </row>
    <row r="40" spans="1:7" ht="15.6" x14ac:dyDescent="0.3">
      <c r="A40" s="53" t="s">
        <v>57</v>
      </c>
      <c r="B40" s="54" t="s">
        <v>58</v>
      </c>
      <c r="C40" s="54" t="s">
        <v>59</v>
      </c>
      <c r="D40" s="64">
        <v>5824925.0700000003</v>
      </c>
      <c r="E40" s="103">
        <v>2211.9299999999998</v>
      </c>
      <c r="F40" s="36"/>
      <c r="G40" s="36"/>
    </row>
    <row r="41" spans="1:7" ht="15.6" x14ac:dyDescent="0.3">
      <c r="A41" s="235" t="s">
        <v>88</v>
      </c>
      <c r="B41" s="235"/>
      <c r="C41" s="235"/>
      <c r="D41" s="61">
        <f>SUM(D34:D40)</f>
        <v>24622637.93</v>
      </c>
      <c r="E41" s="61">
        <f>SUM(E34:E40)</f>
        <v>78262.76999999999</v>
      </c>
    </row>
    <row r="42" spans="1:7" ht="16.2" thickBot="1" x14ac:dyDescent="0.35">
      <c r="A42" s="2"/>
      <c r="B42" s="55"/>
      <c r="C42" s="56"/>
      <c r="D42" s="44"/>
      <c r="E42" s="44"/>
      <c r="F42" s="63"/>
    </row>
    <row r="43" spans="1:7" ht="15.6" x14ac:dyDescent="0.3">
      <c r="A43" s="16" t="s">
        <v>60</v>
      </c>
      <c r="B43" s="16" t="s">
        <v>9</v>
      </c>
      <c r="C43" s="16" t="s">
        <v>10</v>
      </c>
      <c r="D43" s="5" t="s">
        <v>11</v>
      </c>
      <c r="E43" s="5" t="s">
        <v>12</v>
      </c>
      <c r="F43" s="225" t="s">
        <v>84</v>
      </c>
      <c r="G43" s="226"/>
    </row>
    <row r="44" spans="1:7" ht="15.6" x14ac:dyDescent="0.3">
      <c r="A44" s="17" t="s">
        <v>61</v>
      </c>
      <c r="B44" s="18">
        <v>0</v>
      </c>
      <c r="C44" s="18">
        <v>0</v>
      </c>
      <c r="D44" s="3"/>
      <c r="E44" s="14"/>
      <c r="F44" s="36"/>
      <c r="G44" s="36"/>
    </row>
    <row r="45" spans="1:7" ht="15.6" x14ac:dyDescent="0.3">
      <c r="A45" s="235" t="s">
        <v>89</v>
      </c>
      <c r="B45" s="235"/>
      <c r="C45" s="235"/>
      <c r="D45" s="61"/>
      <c r="E45" s="61"/>
    </row>
    <row r="46" spans="1:7" ht="16.2" thickBot="1" x14ac:dyDescent="0.35">
      <c r="A46" s="65"/>
      <c r="B46" s="65"/>
      <c r="C46" s="65"/>
      <c r="D46" s="44"/>
      <c r="E46" s="44"/>
    </row>
    <row r="47" spans="1:7" ht="16.2" thickBot="1" x14ac:dyDescent="0.35">
      <c r="A47" s="240" t="s">
        <v>92</v>
      </c>
      <c r="B47" s="241"/>
      <c r="C47" s="241"/>
      <c r="D47" s="241"/>
      <c r="E47" s="79">
        <f>SUM(E31+E41)</f>
        <v>303310.05</v>
      </c>
    </row>
    <row r="48" spans="1:7" ht="16.2" thickBot="1" x14ac:dyDescent="0.35">
      <c r="A48" s="59"/>
      <c r="B48" s="60"/>
      <c r="C48" s="60"/>
      <c r="D48" s="44"/>
      <c r="E48" s="57"/>
    </row>
    <row r="49" spans="1:5" ht="16.2" thickBot="1" x14ac:dyDescent="0.35">
      <c r="A49" s="236" t="s">
        <v>90</v>
      </c>
      <c r="B49" s="237"/>
      <c r="C49" s="237"/>
      <c r="D49" s="71">
        <f>SUM(D31+D41)</f>
        <v>53603282.399999999</v>
      </c>
      <c r="E49" s="44"/>
    </row>
    <row r="50" spans="1:5" ht="16.2" thickBot="1" x14ac:dyDescent="0.35">
      <c r="A50" s="238" t="s">
        <v>85</v>
      </c>
      <c r="B50" s="239"/>
      <c r="C50" s="239"/>
      <c r="D50" s="71">
        <f>SUM(D11+D12+D13+D14)</f>
        <v>224094.87</v>
      </c>
      <c r="E50" s="66"/>
    </row>
    <row r="51" spans="1:5" ht="16.2" thickBot="1" x14ac:dyDescent="0.35">
      <c r="A51" s="67" t="s">
        <v>91</v>
      </c>
      <c r="B51" s="68"/>
      <c r="C51" s="69"/>
      <c r="D51" s="71">
        <f>SUM(D50+D49)</f>
        <v>53827377.269999996</v>
      </c>
      <c r="E51" s="2"/>
    </row>
    <row r="52" spans="1:5" ht="16.2" thickBot="1" x14ac:dyDescent="0.35">
      <c r="A52" s="43"/>
      <c r="B52" s="65"/>
      <c r="C52" s="65"/>
      <c r="D52" s="44"/>
      <c r="E52" s="2"/>
    </row>
    <row r="53" spans="1:5" ht="16.2" thickBot="1" x14ac:dyDescent="0.35">
      <c r="A53" s="221" t="s">
        <v>93</v>
      </c>
      <c r="B53" s="222"/>
      <c r="C53" s="223"/>
      <c r="D53" s="224"/>
      <c r="E53" s="2"/>
    </row>
    <row r="54" spans="1:5" ht="15.6" x14ac:dyDescent="0.3">
      <c r="A54" s="13" t="s">
        <v>62</v>
      </c>
      <c r="B54" s="47" t="s">
        <v>63</v>
      </c>
      <c r="C54" s="20" t="s">
        <v>64</v>
      </c>
      <c r="D54" s="74" t="s">
        <v>96</v>
      </c>
      <c r="E54" s="2"/>
    </row>
    <row r="55" spans="1:5" ht="15.6" x14ac:dyDescent="0.3">
      <c r="A55" s="21" t="s">
        <v>65</v>
      </c>
      <c r="B55" s="21">
        <v>303310.05</v>
      </c>
      <c r="C55" s="22">
        <v>-225925.35</v>
      </c>
      <c r="D55" s="80">
        <f>SUM(B55:C55)</f>
        <v>77384.699999999983</v>
      </c>
      <c r="E55" s="2"/>
    </row>
    <row r="56" spans="1:5" ht="15.6" x14ac:dyDescent="0.3">
      <c r="A56" s="21" t="s">
        <v>66</v>
      </c>
      <c r="B56" s="22"/>
      <c r="C56" s="22"/>
      <c r="D56" s="11"/>
      <c r="E56" s="2"/>
    </row>
    <row r="57" spans="1:5" ht="15.6" x14ac:dyDescent="0.3">
      <c r="A57" s="21" t="s">
        <v>67</v>
      </c>
      <c r="B57" s="24"/>
      <c r="C57" s="22"/>
      <c r="D57" s="11"/>
      <c r="E57" s="2"/>
    </row>
    <row r="58" spans="1:5" ht="15.6" x14ac:dyDescent="0.3">
      <c r="A58" s="21" t="s">
        <v>68</v>
      </c>
      <c r="B58" s="24"/>
      <c r="C58" s="22"/>
      <c r="D58" s="10"/>
      <c r="E58" s="25"/>
    </row>
    <row r="59" spans="1:5" ht="15.6" x14ac:dyDescent="0.3">
      <c r="A59" s="21" t="s">
        <v>69</v>
      </c>
      <c r="B59" s="24"/>
      <c r="C59" s="22"/>
      <c r="D59" s="11"/>
      <c r="E59" s="2"/>
    </row>
    <row r="60" spans="1:5" ht="15.6" x14ac:dyDescent="0.3">
      <c r="A60" s="21" t="s">
        <v>70</v>
      </c>
      <c r="B60" s="26"/>
      <c r="C60" s="22"/>
      <c r="D60" s="11"/>
      <c r="E60" s="2"/>
    </row>
    <row r="61" spans="1:5" ht="15.6" x14ac:dyDescent="0.3">
      <c r="A61" s="21" t="s">
        <v>71</v>
      </c>
      <c r="B61" s="24"/>
      <c r="C61" s="22"/>
      <c r="D61" s="70"/>
      <c r="E61" s="2"/>
    </row>
    <row r="62" spans="1:5" ht="15.6" x14ac:dyDescent="0.3">
      <c r="A62" s="21" t="s">
        <v>72</v>
      </c>
      <c r="B62" s="22"/>
      <c r="C62" s="22"/>
      <c r="D62" s="11"/>
      <c r="E62" s="2"/>
    </row>
    <row r="63" spans="1:5" ht="15.6" x14ac:dyDescent="0.3">
      <c r="A63" s="21" t="s">
        <v>73</v>
      </c>
      <c r="B63" s="22"/>
      <c r="C63" s="22"/>
      <c r="D63" s="70"/>
      <c r="E63" s="2"/>
    </row>
    <row r="64" spans="1:5" ht="15.6" x14ac:dyDescent="0.3">
      <c r="A64" s="21" t="s">
        <v>74</v>
      </c>
      <c r="B64" s="24"/>
      <c r="C64" s="22"/>
      <c r="D64" s="23"/>
      <c r="E64" s="2"/>
    </row>
    <row r="65" spans="1:5" ht="15.6" x14ac:dyDescent="0.3">
      <c r="A65" s="21" t="s">
        <v>75</v>
      </c>
      <c r="B65" s="22"/>
      <c r="C65" s="22"/>
      <c r="D65" s="70"/>
      <c r="E65" s="2"/>
    </row>
    <row r="66" spans="1:5" ht="15.6" x14ac:dyDescent="0.3">
      <c r="A66" s="21" t="s">
        <v>76</v>
      </c>
      <c r="B66" s="27"/>
      <c r="C66" s="22"/>
      <c r="D66" s="11"/>
      <c r="E66" s="2"/>
    </row>
    <row r="67" spans="1:5" ht="15.6" x14ac:dyDescent="0.3">
      <c r="A67" s="21" t="s">
        <v>77</v>
      </c>
      <c r="B67" s="27"/>
      <c r="C67" s="22"/>
      <c r="D67" s="11"/>
      <c r="E67" s="2"/>
    </row>
    <row r="68" spans="1:5" ht="15.6" x14ac:dyDescent="0.3">
      <c r="A68" s="21" t="s">
        <v>78</v>
      </c>
      <c r="B68" s="75"/>
      <c r="C68" s="22"/>
      <c r="D68" s="11"/>
      <c r="E68" s="2"/>
    </row>
    <row r="69" spans="1:5" ht="15.6" x14ac:dyDescent="0.3">
      <c r="A69" s="28" t="s">
        <v>79</v>
      </c>
      <c r="B69" s="29"/>
      <c r="C69" s="30"/>
      <c r="D69" s="31"/>
      <c r="E69" s="2"/>
    </row>
    <row r="71" spans="1:5" ht="15.6" x14ac:dyDescent="0.3">
      <c r="A71" s="19" t="s">
        <v>80</v>
      </c>
      <c r="B71" s="32">
        <v>28447808.68</v>
      </c>
      <c r="C71" s="4" t="s">
        <v>81</v>
      </c>
    </row>
    <row r="72" spans="1:5" ht="21" x14ac:dyDescent="0.4">
      <c r="A72" s="78" t="s">
        <v>82</v>
      </c>
      <c r="B72" s="77">
        <f>SUM(D15+D31+D41)</f>
        <v>53827377.269999996</v>
      </c>
      <c r="C72" s="32">
        <f>SUM(B72-B71)</f>
        <v>25379568.589999996</v>
      </c>
    </row>
    <row r="73" spans="1:5" ht="15.6" x14ac:dyDescent="0.3">
      <c r="A73" s="19" t="s">
        <v>95</v>
      </c>
      <c r="B73" s="28">
        <f>SUM(E47*C73)</f>
        <v>3033.1005</v>
      </c>
      <c r="C73" s="76">
        <v>0.01</v>
      </c>
    </row>
  </sheetData>
  <mergeCells count="15">
    <mergeCell ref="A7:G7"/>
    <mergeCell ref="A8:G8"/>
    <mergeCell ref="A31:C31"/>
    <mergeCell ref="A53:D53"/>
    <mergeCell ref="F43:G43"/>
    <mergeCell ref="A10:G10"/>
    <mergeCell ref="A9:G9"/>
    <mergeCell ref="F33:G33"/>
    <mergeCell ref="A41:C41"/>
    <mergeCell ref="A45:C45"/>
    <mergeCell ref="A49:C49"/>
    <mergeCell ref="A50:C50"/>
    <mergeCell ref="A47:D47"/>
    <mergeCell ref="F18:G18"/>
    <mergeCell ref="A17:G17"/>
  </mergeCells>
  <pageMargins left="0.511811024" right="0.511811024" top="0.78740157499999996" bottom="0.78740157499999996" header="0.31496062000000002" footer="0.31496062000000002"/>
  <pageSetup paperSize="9" scale="6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7:G74"/>
  <sheetViews>
    <sheetView topLeftCell="A55" workbookViewId="0">
      <selection activeCell="E31" sqref="E31"/>
    </sheetView>
  </sheetViews>
  <sheetFormatPr defaultRowHeight="14.4" x14ac:dyDescent="0.3"/>
  <cols>
    <col min="1" max="1" width="35.6640625" customWidth="1"/>
    <col min="2" max="2" width="21.109375" customWidth="1"/>
    <col min="3" max="3" width="17.109375" customWidth="1"/>
    <col min="4" max="4" width="25.6640625" customWidth="1"/>
    <col min="5" max="5" width="17.5546875" customWidth="1"/>
    <col min="6" max="6" width="12.109375" customWidth="1"/>
    <col min="7" max="7" width="24.33203125" customWidth="1"/>
  </cols>
  <sheetData>
    <row r="7" spans="1:7" ht="21.6" thickBot="1" x14ac:dyDescent="0.55000000000000004">
      <c r="D7" s="81" t="s">
        <v>0</v>
      </c>
    </row>
    <row r="8" spans="1:7" ht="15.6" x14ac:dyDescent="0.3">
      <c r="A8" s="212" t="s">
        <v>1</v>
      </c>
      <c r="B8" s="213"/>
      <c r="C8" s="213"/>
      <c r="D8" s="213"/>
      <c r="E8" s="213"/>
      <c r="F8" s="213"/>
      <c r="G8" s="214"/>
    </row>
    <row r="9" spans="1:7" ht="16.2" thickBot="1" x14ac:dyDescent="0.35">
      <c r="A9" s="215" t="s">
        <v>2</v>
      </c>
      <c r="B9" s="216"/>
      <c r="C9" s="216"/>
      <c r="D9" s="216"/>
      <c r="E9" s="216"/>
      <c r="F9" s="216"/>
      <c r="G9" s="217"/>
    </row>
    <row r="10" spans="1:7" ht="16.2" thickBot="1" x14ac:dyDescent="0.35">
      <c r="A10" s="230" t="s">
        <v>97</v>
      </c>
      <c r="B10" s="231"/>
      <c r="C10" s="231"/>
      <c r="D10" s="231"/>
      <c r="E10" s="231"/>
      <c r="F10" s="231"/>
      <c r="G10" s="232"/>
    </row>
    <row r="11" spans="1:7" ht="24" thickBot="1" x14ac:dyDescent="0.5">
      <c r="A11" s="227" t="s">
        <v>98</v>
      </c>
      <c r="B11" s="228"/>
      <c r="C11" s="228"/>
      <c r="D11" s="228"/>
      <c r="E11" s="228"/>
      <c r="F11" s="228"/>
      <c r="G11" s="229"/>
    </row>
    <row r="12" spans="1:7" ht="16.2" thickBot="1" x14ac:dyDescent="0.35">
      <c r="A12" s="50" t="s">
        <v>3</v>
      </c>
      <c r="B12" s="51"/>
      <c r="C12" s="51"/>
      <c r="D12" s="52">
        <v>0</v>
      </c>
      <c r="E12" s="2"/>
    </row>
    <row r="13" spans="1:7" ht="16.2" thickBot="1" x14ac:dyDescent="0.35">
      <c r="A13" s="38" t="s">
        <v>4</v>
      </c>
      <c r="B13" s="39"/>
      <c r="C13" s="39"/>
      <c r="D13" s="3">
        <v>0</v>
      </c>
      <c r="E13" s="2"/>
    </row>
    <row r="14" spans="1:7" ht="16.2" thickBot="1" x14ac:dyDescent="0.35">
      <c r="A14" s="38" t="s">
        <v>5</v>
      </c>
      <c r="B14" s="39" t="s">
        <v>6</v>
      </c>
      <c r="C14" s="39"/>
      <c r="D14" s="3">
        <v>15524.86</v>
      </c>
      <c r="E14" s="2"/>
    </row>
    <row r="15" spans="1:7" ht="16.2" thickBot="1" x14ac:dyDescent="0.35">
      <c r="A15" s="41" t="s">
        <v>5</v>
      </c>
      <c r="B15" s="40" t="s">
        <v>7</v>
      </c>
      <c r="C15" s="40"/>
      <c r="D15" s="42">
        <v>33435.56</v>
      </c>
      <c r="E15" s="2"/>
    </row>
    <row r="16" spans="1:7" ht="16.2" thickBot="1" x14ac:dyDescent="0.35">
      <c r="A16" s="38" t="s">
        <v>85</v>
      </c>
      <c r="B16" s="39"/>
      <c r="C16" s="45"/>
      <c r="D16" s="46">
        <f>SUM(D12:D15)</f>
        <v>48960.42</v>
      </c>
      <c r="E16" s="2"/>
    </row>
    <row r="17" spans="1:7" ht="16.2" thickBot="1" x14ac:dyDescent="0.35">
      <c r="A17" s="43"/>
      <c r="B17" s="43"/>
      <c r="C17" s="43"/>
      <c r="D17" s="44"/>
      <c r="E17" s="2"/>
    </row>
    <row r="18" spans="1:7" ht="16.2" thickBot="1" x14ac:dyDescent="0.35">
      <c r="A18" s="230" t="s">
        <v>83</v>
      </c>
      <c r="B18" s="231"/>
      <c r="C18" s="231"/>
      <c r="D18" s="231"/>
      <c r="E18" s="231"/>
      <c r="F18" s="231"/>
      <c r="G18" s="232"/>
    </row>
    <row r="19" spans="1:7" ht="16.2" thickBot="1" x14ac:dyDescent="0.35">
      <c r="A19" s="47" t="s">
        <v>8</v>
      </c>
      <c r="B19" s="47" t="s">
        <v>9</v>
      </c>
      <c r="C19" s="82" t="s">
        <v>10</v>
      </c>
      <c r="D19" s="48" t="s">
        <v>11</v>
      </c>
      <c r="E19" s="49" t="s">
        <v>12</v>
      </c>
      <c r="F19" s="233" t="s">
        <v>84</v>
      </c>
      <c r="G19" s="234"/>
    </row>
    <row r="20" spans="1:7" ht="15.6" x14ac:dyDescent="0.3">
      <c r="A20" s="6" t="s">
        <v>13</v>
      </c>
      <c r="B20" s="7" t="s">
        <v>14</v>
      </c>
      <c r="C20" s="8" t="s">
        <v>15</v>
      </c>
      <c r="D20" s="9">
        <v>6423140.9299999997</v>
      </c>
      <c r="E20" s="91">
        <v>55846.02</v>
      </c>
      <c r="F20" s="37"/>
      <c r="G20" s="37"/>
    </row>
    <row r="21" spans="1:7" ht="15.6" x14ac:dyDescent="0.3">
      <c r="A21" s="11" t="s">
        <v>16</v>
      </c>
      <c r="B21" s="8" t="s">
        <v>17</v>
      </c>
      <c r="C21" s="8" t="s">
        <v>18</v>
      </c>
      <c r="D21" s="9">
        <v>9426703.8100000005</v>
      </c>
      <c r="E21" s="91">
        <v>67832.73</v>
      </c>
      <c r="F21" s="36"/>
      <c r="G21" s="36"/>
    </row>
    <row r="22" spans="1:7" ht="15.6" x14ac:dyDescent="0.3">
      <c r="A22" s="11" t="s">
        <v>19</v>
      </c>
      <c r="B22" s="8" t="s">
        <v>20</v>
      </c>
      <c r="C22" s="8" t="s">
        <v>18</v>
      </c>
      <c r="D22" s="9">
        <v>5229279.75</v>
      </c>
      <c r="E22" s="91">
        <v>59261.36</v>
      </c>
      <c r="F22" s="36"/>
      <c r="G22" s="36"/>
    </row>
    <row r="23" spans="1:7" ht="15.6" x14ac:dyDescent="0.3">
      <c r="A23" s="11" t="s">
        <v>21</v>
      </c>
      <c r="B23" s="8" t="s">
        <v>22</v>
      </c>
      <c r="C23" s="8" t="s">
        <v>15</v>
      </c>
      <c r="D23" s="9">
        <v>571019.1</v>
      </c>
      <c r="E23" s="91">
        <v>4639.05</v>
      </c>
      <c r="F23" s="36"/>
      <c r="G23" s="36"/>
    </row>
    <row r="24" spans="1:7" ht="15.6" x14ac:dyDescent="0.3">
      <c r="A24" s="11" t="s">
        <v>23</v>
      </c>
      <c r="B24" s="8" t="s">
        <v>24</v>
      </c>
      <c r="C24" s="8" t="s">
        <v>25</v>
      </c>
      <c r="D24" s="9">
        <v>955963.13</v>
      </c>
      <c r="E24" s="90">
        <v>7942.7</v>
      </c>
      <c r="F24" s="36"/>
      <c r="G24" s="36"/>
    </row>
    <row r="25" spans="1:7" ht="15.6" x14ac:dyDescent="0.3">
      <c r="A25" s="11" t="s">
        <v>26</v>
      </c>
      <c r="B25" s="8" t="s">
        <v>27</v>
      </c>
      <c r="C25" s="8" t="s">
        <v>25</v>
      </c>
      <c r="D25" s="9">
        <v>2158252.1800000002</v>
      </c>
      <c r="E25" s="91">
        <v>17250.990000000002</v>
      </c>
      <c r="F25" s="36"/>
      <c r="G25" s="36"/>
    </row>
    <row r="26" spans="1:7" ht="15.6" x14ac:dyDescent="0.3">
      <c r="A26" s="11" t="s">
        <v>28</v>
      </c>
      <c r="B26" s="8" t="s">
        <v>29</v>
      </c>
      <c r="C26" s="8" t="s">
        <v>25</v>
      </c>
      <c r="D26" s="9">
        <v>1107861.1399999999</v>
      </c>
      <c r="E26" s="90">
        <v>-14914.22</v>
      </c>
      <c r="F26" s="36"/>
      <c r="G26" s="36"/>
    </row>
    <row r="27" spans="1:7" ht="15.6" x14ac:dyDescent="0.3">
      <c r="A27" s="12" t="s">
        <v>30</v>
      </c>
      <c r="B27" s="7" t="s">
        <v>31</v>
      </c>
      <c r="C27" s="7" t="s">
        <v>25</v>
      </c>
      <c r="D27" s="9">
        <v>1289166.6000000001</v>
      </c>
      <c r="E27" s="91">
        <v>11871.1</v>
      </c>
      <c r="F27" s="36"/>
      <c r="G27" s="36"/>
    </row>
    <row r="28" spans="1:7" ht="15.6" x14ac:dyDescent="0.3">
      <c r="A28" s="11" t="s">
        <v>32</v>
      </c>
      <c r="B28" s="8" t="s">
        <v>33</v>
      </c>
      <c r="C28" s="8"/>
      <c r="D28" s="9">
        <v>256338.6</v>
      </c>
      <c r="E28" s="91">
        <v>2662.74</v>
      </c>
      <c r="F28" s="36"/>
      <c r="G28" s="36"/>
    </row>
    <row r="29" spans="1:7" ht="15.6" x14ac:dyDescent="0.3">
      <c r="A29" s="11" t="s">
        <v>34</v>
      </c>
      <c r="B29" s="8" t="s">
        <v>35</v>
      </c>
      <c r="C29" s="8"/>
      <c r="D29" s="9">
        <v>575287.49</v>
      </c>
      <c r="E29" s="91">
        <v>-2204.9899999999998</v>
      </c>
      <c r="F29" s="36"/>
      <c r="G29" s="36"/>
    </row>
    <row r="30" spans="1:7" ht="15.6" x14ac:dyDescent="0.3">
      <c r="A30" s="6" t="s">
        <v>36</v>
      </c>
      <c r="B30" s="8" t="s">
        <v>37</v>
      </c>
      <c r="C30" s="8"/>
      <c r="D30" s="9">
        <v>1019252.25</v>
      </c>
      <c r="E30" s="91">
        <v>8813.77</v>
      </c>
      <c r="F30" s="36"/>
      <c r="G30" s="36"/>
    </row>
    <row r="31" spans="1:7" ht="15.6" x14ac:dyDescent="0.3">
      <c r="A31" s="53" t="s">
        <v>38</v>
      </c>
      <c r="B31" s="54" t="s">
        <v>39</v>
      </c>
      <c r="C31" s="54"/>
      <c r="D31" s="9">
        <v>174590.51</v>
      </c>
      <c r="E31" s="33">
        <v>-12790.23</v>
      </c>
      <c r="F31" s="36"/>
      <c r="G31" s="36"/>
    </row>
    <row r="32" spans="1:7" ht="15.6" x14ac:dyDescent="0.3">
      <c r="A32" s="218" t="s">
        <v>87</v>
      </c>
      <c r="B32" s="219"/>
      <c r="C32" s="220"/>
      <c r="D32" s="61">
        <f>SUM(D20:D31)</f>
        <v>29186855.490000006</v>
      </c>
      <c r="E32" s="62">
        <f>SUM(E20:E31)</f>
        <v>206211.01999999996</v>
      </c>
    </row>
    <row r="33" spans="1:7" ht="16.2" thickBot="1" x14ac:dyDescent="0.35">
      <c r="A33" s="2"/>
      <c r="B33" s="55"/>
      <c r="C33" s="56"/>
      <c r="D33" s="44"/>
      <c r="E33" s="57"/>
    </row>
    <row r="34" spans="1:7" ht="16.2" thickBot="1" x14ac:dyDescent="0.35">
      <c r="A34" s="4" t="s">
        <v>40</v>
      </c>
      <c r="B34" s="4" t="s">
        <v>9</v>
      </c>
      <c r="C34" s="83" t="s">
        <v>10</v>
      </c>
      <c r="D34" s="5" t="s">
        <v>11</v>
      </c>
      <c r="E34" s="58" t="s">
        <v>12</v>
      </c>
      <c r="F34" s="233" t="s">
        <v>84</v>
      </c>
      <c r="G34" s="234"/>
    </row>
    <row r="35" spans="1:7" ht="15.6" x14ac:dyDescent="0.3">
      <c r="A35" s="11" t="s">
        <v>41</v>
      </c>
      <c r="B35" s="8" t="s">
        <v>42</v>
      </c>
      <c r="C35" s="8" t="s">
        <v>43</v>
      </c>
      <c r="D35" s="3">
        <v>1266714.06</v>
      </c>
      <c r="E35" s="105">
        <v>13216.39</v>
      </c>
      <c r="F35" s="37"/>
      <c r="G35" s="37"/>
    </row>
    <row r="36" spans="1:7" ht="15.6" x14ac:dyDescent="0.3">
      <c r="A36" s="11" t="s">
        <v>44</v>
      </c>
      <c r="B36" s="8" t="s">
        <v>45</v>
      </c>
      <c r="C36" s="8" t="s">
        <v>43</v>
      </c>
      <c r="D36" s="3">
        <v>2309814.67</v>
      </c>
      <c r="E36" s="104">
        <v>13043.36</v>
      </c>
      <c r="F36" s="36"/>
      <c r="G36" s="36"/>
    </row>
    <row r="37" spans="1:7" ht="15.6" x14ac:dyDescent="0.3">
      <c r="A37" s="11" t="s">
        <v>46</v>
      </c>
      <c r="B37" s="8" t="s">
        <v>47</v>
      </c>
      <c r="C37" s="8" t="s">
        <v>48</v>
      </c>
      <c r="D37" s="3">
        <v>1603018.07</v>
      </c>
      <c r="E37" s="104">
        <v>11566.99</v>
      </c>
      <c r="F37" s="36"/>
      <c r="G37" s="36"/>
    </row>
    <row r="38" spans="1:7" ht="15.6" x14ac:dyDescent="0.3">
      <c r="A38" s="11" t="s">
        <v>49</v>
      </c>
      <c r="B38" s="8" t="s">
        <v>50</v>
      </c>
      <c r="C38" s="8" t="s">
        <v>18</v>
      </c>
      <c r="D38" s="3">
        <v>5707471.4100000001</v>
      </c>
      <c r="E38" s="105">
        <v>41765.58</v>
      </c>
      <c r="F38" s="36"/>
      <c r="G38" s="36"/>
    </row>
    <row r="39" spans="1:7" ht="15.6" x14ac:dyDescent="0.3">
      <c r="A39" s="11" t="s">
        <v>51</v>
      </c>
      <c r="B39" s="8" t="s">
        <v>52</v>
      </c>
      <c r="C39" s="8" t="s">
        <v>53</v>
      </c>
      <c r="D39" s="3">
        <v>2992835.6</v>
      </c>
      <c r="E39" s="105">
        <v>20559.37</v>
      </c>
      <c r="F39" s="84" t="s">
        <v>94</v>
      </c>
      <c r="G39" s="85">
        <v>68576.53</v>
      </c>
    </row>
    <row r="40" spans="1:7" ht="15.6" x14ac:dyDescent="0.3">
      <c r="A40" s="11" t="s">
        <v>54</v>
      </c>
      <c r="B40" s="8" t="s">
        <v>55</v>
      </c>
      <c r="C40" s="8" t="s">
        <v>56</v>
      </c>
      <c r="D40" s="15">
        <v>4982544.3600000003</v>
      </c>
      <c r="E40" s="104">
        <v>33110.15</v>
      </c>
      <c r="F40" s="36"/>
      <c r="G40" s="36"/>
    </row>
    <row r="41" spans="1:7" ht="15.6" x14ac:dyDescent="0.3">
      <c r="A41" s="53" t="s">
        <v>57</v>
      </c>
      <c r="B41" s="54" t="s">
        <v>58</v>
      </c>
      <c r="C41" s="54" t="s">
        <v>59</v>
      </c>
      <c r="D41" s="64">
        <v>5860807.3300000001</v>
      </c>
      <c r="E41" s="103">
        <v>35882.26</v>
      </c>
      <c r="F41" s="36"/>
      <c r="G41" s="36"/>
    </row>
    <row r="42" spans="1:7" ht="15.6" x14ac:dyDescent="0.3">
      <c r="A42" s="235" t="s">
        <v>88</v>
      </c>
      <c r="B42" s="235"/>
      <c r="C42" s="235"/>
      <c r="D42" s="61">
        <f>SUM(D35:D41)</f>
        <v>24723205.5</v>
      </c>
      <c r="E42" s="61">
        <f>SUM(E35:E41)</f>
        <v>169144.1</v>
      </c>
    </row>
    <row r="43" spans="1:7" ht="16.2" thickBot="1" x14ac:dyDescent="0.35">
      <c r="A43" s="2"/>
      <c r="B43" s="55"/>
      <c r="C43" s="56"/>
      <c r="D43" s="44"/>
      <c r="E43" s="44"/>
      <c r="F43" s="63"/>
    </row>
    <row r="44" spans="1:7" ht="15.6" x14ac:dyDescent="0.3">
      <c r="A44" s="16" t="s">
        <v>60</v>
      </c>
      <c r="B44" s="16" t="s">
        <v>9</v>
      </c>
      <c r="C44" s="16" t="s">
        <v>10</v>
      </c>
      <c r="D44" s="5" t="s">
        <v>11</v>
      </c>
      <c r="E44" s="5" t="s">
        <v>12</v>
      </c>
      <c r="F44" s="225" t="s">
        <v>84</v>
      </c>
      <c r="G44" s="226"/>
    </row>
    <row r="45" spans="1:7" ht="15.6" x14ac:dyDescent="0.3">
      <c r="A45" s="17" t="s">
        <v>61</v>
      </c>
      <c r="B45" s="18">
        <v>0</v>
      </c>
      <c r="C45" s="18">
        <v>0</v>
      </c>
      <c r="D45" s="3"/>
      <c r="E45" s="14"/>
      <c r="F45" s="36"/>
      <c r="G45" s="36"/>
    </row>
    <row r="46" spans="1:7" ht="15.6" x14ac:dyDescent="0.3">
      <c r="A46" s="235" t="s">
        <v>89</v>
      </c>
      <c r="B46" s="235"/>
      <c r="C46" s="235"/>
      <c r="D46" s="61"/>
      <c r="E46" s="61"/>
    </row>
    <row r="47" spans="1:7" ht="16.2" thickBot="1" x14ac:dyDescent="0.35">
      <c r="A47" s="65"/>
      <c r="B47" s="65"/>
      <c r="C47" s="65"/>
      <c r="D47" s="44"/>
      <c r="E47" s="44"/>
    </row>
    <row r="48" spans="1:7" ht="16.2" thickBot="1" x14ac:dyDescent="0.35">
      <c r="A48" s="240" t="s">
        <v>92</v>
      </c>
      <c r="B48" s="241"/>
      <c r="C48" s="241"/>
      <c r="D48" s="241"/>
      <c r="E48" s="79">
        <f>SUM(E32+E42)</f>
        <v>375355.12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36" t="s">
        <v>90</v>
      </c>
      <c r="B50" s="237"/>
      <c r="C50" s="237"/>
      <c r="D50" s="71">
        <f>SUM(D32+D42)</f>
        <v>53910060.99000001</v>
      </c>
      <c r="E50" s="44"/>
    </row>
    <row r="51" spans="1:5" ht="16.2" thickBot="1" x14ac:dyDescent="0.35">
      <c r="A51" s="238" t="s">
        <v>85</v>
      </c>
      <c r="B51" s="239"/>
      <c r="C51" s="239"/>
      <c r="D51" s="71">
        <f>SUM(D12+D13+D14+D15)</f>
        <v>48960.42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53959021.410000011</v>
      </c>
      <c r="E52" s="2"/>
    </row>
    <row r="53" spans="1:5" ht="16.2" thickBot="1" x14ac:dyDescent="0.35">
      <c r="A53" s="43"/>
      <c r="B53" s="65"/>
      <c r="C53" s="65"/>
      <c r="D53" s="44"/>
      <c r="E53" s="2"/>
    </row>
    <row r="54" spans="1:5" ht="16.2" thickBot="1" x14ac:dyDescent="0.35">
      <c r="A54" s="221" t="s">
        <v>93</v>
      </c>
      <c r="B54" s="222"/>
      <c r="C54" s="223"/>
      <c r="D54" s="224"/>
      <c r="E54" s="2"/>
    </row>
    <row r="55" spans="1:5" ht="15.6" x14ac:dyDescent="0.3">
      <c r="A55" s="13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303310.05</v>
      </c>
      <c r="C56" s="22">
        <v>-225925.35</v>
      </c>
      <c r="D56" s="80">
        <f>SUM(B56:C56)</f>
        <v>77384.699999999983</v>
      </c>
      <c r="E56" s="2"/>
    </row>
    <row r="57" spans="1:5" ht="15.6" x14ac:dyDescent="0.3">
      <c r="A57" s="21" t="s">
        <v>66</v>
      </c>
      <c r="B57" s="24">
        <v>375355.12</v>
      </c>
      <c r="C57" s="22">
        <v>-221440.95</v>
      </c>
      <c r="D57" s="80">
        <f>SUM(B57:C57)</f>
        <v>153914.16999999998</v>
      </c>
      <c r="E57" s="2"/>
    </row>
    <row r="58" spans="1:5" ht="15.6" x14ac:dyDescent="0.3">
      <c r="A58" s="21" t="s">
        <v>67</v>
      </c>
      <c r="B58" s="24"/>
      <c r="C58" s="22"/>
      <c r="D58" s="11"/>
      <c r="E58" s="2"/>
    </row>
    <row r="59" spans="1:5" ht="15.6" x14ac:dyDescent="0.3">
      <c r="A59" s="21" t="s">
        <v>68</v>
      </c>
      <c r="B59" s="24"/>
      <c r="C59" s="22"/>
      <c r="D59" s="10"/>
      <c r="E59" s="25"/>
    </row>
    <row r="60" spans="1:5" ht="15.6" x14ac:dyDescent="0.3">
      <c r="A60" s="21" t="s">
        <v>69</v>
      </c>
      <c r="B60" s="24"/>
      <c r="C60" s="22"/>
      <c r="D60" s="11"/>
      <c r="E60" s="2"/>
    </row>
    <row r="61" spans="1:5" ht="15.6" x14ac:dyDescent="0.3">
      <c r="A61" s="21" t="s">
        <v>70</v>
      </c>
      <c r="B61" s="26"/>
      <c r="C61" s="22"/>
      <c r="D61" s="11"/>
      <c r="E61" s="2"/>
    </row>
    <row r="62" spans="1:5" ht="15.6" x14ac:dyDescent="0.3">
      <c r="A62" s="21" t="s">
        <v>71</v>
      </c>
      <c r="B62" s="24"/>
      <c r="C62" s="22"/>
      <c r="D62" s="70"/>
      <c r="E62" s="2"/>
    </row>
    <row r="63" spans="1:5" ht="15.6" x14ac:dyDescent="0.3">
      <c r="A63" s="21" t="s">
        <v>72</v>
      </c>
      <c r="B63" s="22"/>
      <c r="C63" s="22"/>
      <c r="D63" s="11"/>
      <c r="E63" s="2"/>
    </row>
    <row r="64" spans="1:5" ht="15.6" x14ac:dyDescent="0.3">
      <c r="A64" s="21" t="s">
        <v>73</v>
      </c>
      <c r="B64" s="22"/>
      <c r="C64" s="22"/>
      <c r="D64" s="70"/>
      <c r="E64" s="2"/>
    </row>
    <row r="65" spans="1:5" ht="15.6" x14ac:dyDescent="0.3">
      <c r="A65" s="21" t="s">
        <v>74</v>
      </c>
      <c r="B65" s="24"/>
      <c r="C65" s="22"/>
      <c r="D65" s="23"/>
      <c r="E65" s="2"/>
    </row>
    <row r="66" spans="1:5" ht="15.6" x14ac:dyDescent="0.3">
      <c r="A66" s="21" t="s">
        <v>75</v>
      </c>
      <c r="B66" s="22"/>
      <c r="C66" s="22"/>
      <c r="D66" s="70"/>
      <c r="E66" s="2"/>
    </row>
    <row r="67" spans="1:5" ht="15.6" x14ac:dyDescent="0.3">
      <c r="A67" s="21" t="s">
        <v>76</v>
      </c>
      <c r="B67" s="27"/>
      <c r="C67" s="22"/>
      <c r="D67" s="11"/>
      <c r="E67" s="2"/>
    </row>
    <row r="68" spans="1:5" ht="15.6" x14ac:dyDescent="0.3">
      <c r="A68" s="21" t="s">
        <v>77</v>
      </c>
      <c r="B68" s="27"/>
      <c r="C68" s="22"/>
      <c r="D68" s="11"/>
      <c r="E68" s="2"/>
    </row>
    <row r="69" spans="1:5" ht="15.6" x14ac:dyDescent="0.3">
      <c r="A69" s="21" t="s">
        <v>78</v>
      </c>
      <c r="B69" s="75"/>
      <c r="C69" s="22"/>
      <c r="D69" s="11"/>
      <c r="E69" s="2"/>
    </row>
    <row r="70" spans="1:5" ht="15.6" x14ac:dyDescent="0.3">
      <c r="A70" s="28" t="s">
        <v>79</v>
      </c>
      <c r="B70" s="28">
        <f>SUM(B56:B69)</f>
        <v>678665.16999999993</v>
      </c>
      <c r="C70" s="30">
        <f>SUM(C56:C69)</f>
        <v>-447366.30000000005</v>
      </c>
      <c r="D70" s="31">
        <f>SUM(D56:D69)</f>
        <v>231298.86999999997</v>
      </c>
      <c r="E70" s="2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78" t="s">
        <v>99</v>
      </c>
      <c r="B73" s="77">
        <f>SUM(D16+D32+D42)</f>
        <v>53959021.410000011</v>
      </c>
      <c r="C73" s="32">
        <f>SUM(B73-B72)</f>
        <v>25511212.730000012</v>
      </c>
    </row>
    <row r="74" spans="1:5" ht="15.6" x14ac:dyDescent="0.3">
      <c r="A74" s="19" t="s">
        <v>95</v>
      </c>
      <c r="B74" s="28">
        <f>SUM(E48*C74)</f>
        <v>3753.5511999999999</v>
      </c>
      <c r="C74" s="76">
        <v>0.01</v>
      </c>
    </row>
  </sheetData>
  <mergeCells count="15">
    <mergeCell ref="A50:C50"/>
    <mergeCell ref="A51:C51"/>
    <mergeCell ref="A54:D54"/>
    <mergeCell ref="A32:C32"/>
    <mergeCell ref="F34:G34"/>
    <mergeCell ref="A42:C42"/>
    <mergeCell ref="F44:G44"/>
    <mergeCell ref="A46:C46"/>
    <mergeCell ref="A48:D48"/>
    <mergeCell ref="F19:G19"/>
    <mergeCell ref="A8:G8"/>
    <mergeCell ref="A9:G9"/>
    <mergeCell ref="A10:G10"/>
    <mergeCell ref="A11:G11"/>
    <mergeCell ref="A18:G18"/>
  </mergeCells>
  <pageMargins left="0.511811024" right="0.511811024" top="0.78740157499999996" bottom="0.78740157499999996" header="0.31496062000000002" footer="0.31496062000000002"/>
  <pageSetup paperSize="9" scale="60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8:G75"/>
  <sheetViews>
    <sheetView topLeftCell="A46" workbookViewId="0">
      <selection activeCell="B61" sqref="B61"/>
    </sheetView>
  </sheetViews>
  <sheetFormatPr defaultRowHeight="14.4" x14ac:dyDescent="0.3"/>
  <cols>
    <col min="1" max="1" width="31.109375" customWidth="1"/>
    <col min="2" max="2" width="22.88671875" customWidth="1"/>
    <col min="3" max="3" width="24" customWidth="1"/>
    <col min="4" max="4" width="21.88671875" customWidth="1"/>
    <col min="5" max="5" width="17.88671875" customWidth="1"/>
    <col min="6" max="6" width="22.88671875" customWidth="1"/>
    <col min="7" max="7" width="17" customWidth="1"/>
  </cols>
  <sheetData>
    <row r="8" spans="1:7" ht="21.6" thickBot="1" x14ac:dyDescent="0.55000000000000004">
      <c r="D8" s="81" t="s">
        <v>0</v>
      </c>
    </row>
    <row r="9" spans="1:7" ht="15.6" x14ac:dyDescent="0.3">
      <c r="A9" s="212" t="s">
        <v>1</v>
      </c>
      <c r="B9" s="213"/>
      <c r="C9" s="213"/>
      <c r="D9" s="213"/>
      <c r="E9" s="213"/>
      <c r="F9" s="213"/>
      <c r="G9" s="214"/>
    </row>
    <row r="10" spans="1:7" ht="16.2" thickBot="1" x14ac:dyDescent="0.35">
      <c r="A10" s="215" t="s">
        <v>2</v>
      </c>
      <c r="B10" s="216"/>
      <c r="C10" s="216"/>
      <c r="D10" s="216"/>
      <c r="E10" s="216"/>
      <c r="F10" s="216"/>
      <c r="G10" s="217"/>
    </row>
    <row r="11" spans="1:7" ht="16.2" thickBot="1" x14ac:dyDescent="0.35">
      <c r="A11" s="230" t="s">
        <v>97</v>
      </c>
      <c r="B11" s="231"/>
      <c r="C11" s="231"/>
      <c r="D11" s="231"/>
      <c r="E11" s="231"/>
      <c r="F11" s="231"/>
      <c r="G11" s="232"/>
    </row>
    <row r="12" spans="1:7" ht="24" thickBot="1" x14ac:dyDescent="0.5">
      <c r="A12" s="227" t="s">
        <v>101</v>
      </c>
      <c r="B12" s="228"/>
      <c r="C12" s="228"/>
      <c r="D12" s="228"/>
      <c r="E12" s="228"/>
      <c r="F12" s="228"/>
      <c r="G12" s="229"/>
    </row>
    <row r="13" spans="1:7" ht="16.2" thickBot="1" x14ac:dyDescent="0.35">
      <c r="A13" s="50" t="s">
        <v>3</v>
      </c>
      <c r="B13" s="51"/>
      <c r="C13" s="51"/>
      <c r="D13" s="52">
        <v>0</v>
      </c>
      <c r="E13" s="2"/>
    </row>
    <row r="14" spans="1:7" ht="16.2" thickBot="1" x14ac:dyDescent="0.35">
      <c r="A14" s="38" t="s">
        <v>4</v>
      </c>
      <c r="B14" s="39"/>
      <c r="C14" s="39"/>
      <c r="D14" s="3">
        <v>0</v>
      </c>
      <c r="E14" s="2"/>
    </row>
    <row r="15" spans="1:7" ht="16.2" thickBot="1" x14ac:dyDescent="0.35">
      <c r="A15" s="38" t="s">
        <v>5</v>
      </c>
      <c r="B15" s="39" t="s">
        <v>6</v>
      </c>
      <c r="C15" s="39"/>
      <c r="D15" s="3">
        <v>134169.73000000001</v>
      </c>
      <c r="E15" s="2"/>
    </row>
    <row r="16" spans="1:7" ht="16.2" thickBot="1" x14ac:dyDescent="0.35">
      <c r="A16" s="41" t="s">
        <v>5</v>
      </c>
      <c r="B16" s="40" t="s">
        <v>7</v>
      </c>
      <c r="C16" s="40"/>
      <c r="D16" s="42">
        <v>236956.51</v>
      </c>
      <c r="E16" s="2"/>
    </row>
    <row r="17" spans="1:7" ht="16.2" thickBot="1" x14ac:dyDescent="0.35">
      <c r="A17" s="38" t="s">
        <v>85</v>
      </c>
      <c r="B17" s="39"/>
      <c r="C17" s="45"/>
      <c r="D17" s="46">
        <f>SUM(D13:D16)</f>
        <v>371126.24</v>
      </c>
      <c r="E17" s="2"/>
    </row>
    <row r="18" spans="1:7" ht="16.2" thickBot="1" x14ac:dyDescent="0.35">
      <c r="A18" s="43"/>
      <c r="B18" s="43"/>
      <c r="C18" s="43"/>
      <c r="D18" s="44"/>
      <c r="E18" s="2"/>
    </row>
    <row r="19" spans="1:7" ht="16.2" thickBot="1" x14ac:dyDescent="0.35">
      <c r="A19" s="230" t="s">
        <v>83</v>
      </c>
      <c r="B19" s="231"/>
      <c r="C19" s="231"/>
      <c r="D19" s="231"/>
      <c r="E19" s="231"/>
      <c r="F19" s="231"/>
      <c r="G19" s="232"/>
    </row>
    <row r="20" spans="1:7" ht="16.2" thickBot="1" x14ac:dyDescent="0.35">
      <c r="A20" s="47" t="s">
        <v>8</v>
      </c>
      <c r="B20" s="47" t="s">
        <v>9</v>
      </c>
      <c r="C20" s="82" t="s">
        <v>10</v>
      </c>
      <c r="D20" s="48" t="s">
        <v>11</v>
      </c>
      <c r="E20" s="49" t="s">
        <v>12</v>
      </c>
      <c r="F20" s="233" t="s">
        <v>84</v>
      </c>
      <c r="G20" s="234"/>
    </row>
    <row r="21" spans="1:7" ht="15.6" x14ac:dyDescent="0.3">
      <c r="A21" s="6" t="s">
        <v>13</v>
      </c>
      <c r="B21" s="7" t="s">
        <v>14</v>
      </c>
      <c r="C21" s="8" t="s">
        <v>15</v>
      </c>
      <c r="D21" s="9">
        <v>6479728.4299999997</v>
      </c>
      <c r="E21" s="33">
        <v>56587.5</v>
      </c>
      <c r="F21" s="37"/>
      <c r="G21" s="37"/>
    </row>
    <row r="22" spans="1:7" ht="15.6" x14ac:dyDescent="0.3">
      <c r="A22" s="11" t="s">
        <v>16</v>
      </c>
      <c r="B22" s="8" t="s">
        <v>17</v>
      </c>
      <c r="C22" s="8" t="s">
        <v>18</v>
      </c>
      <c r="D22" s="9">
        <v>9508318.6899999995</v>
      </c>
      <c r="E22" s="33">
        <v>81614.880000000005</v>
      </c>
      <c r="F22" s="36"/>
      <c r="G22" s="36"/>
    </row>
    <row r="23" spans="1:7" ht="15.6" x14ac:dyDescent="0.3">
      <c r="A23" s="11" t="s">
        <v>19</v>
      </c>
      <c r="B23" s="8" t="s">
        <v>20</v>
      </c>
      <c r="C23" s="8" t="s">
        <v>18</v>
      </c>
      <c r="D23" s="9">
        <v>5366625.04</v>
      </c>
      <c r="E23" s="33">
        <v>137345.29</v>
      </c>
      <c r="F23" s="36"/>
      <c r="G23" s="36"/>
    </row>
    <row r="24" spans="1:7" ht="15.6" x14ac:dyDescent="0.3">
      <c r="A24" s="11" t="s">
        <v>21</v>
      </c>
      <c r="B24" s="8" t="s">
        <v>22</v>
      </c>
      <c r="C24" s="8" t="s">
        <v>15</v>
      </c>
      <c r="D24" s="9">
        <v>576315.63</v>
      </c>
      <c r="E24" s="33">
        <v>5296.53</v>
      </c>
      <c r="F24" s="36"/>
      <c r="G24" s="36"/>
    </row>
    <row r="25" spans="1:7" ht="15.6" x14ac:dyDescent="0.3">
      <c r="A25" s="11" t="s">
        <v>23</v>
      </c>
      <c r="B25" s="8" t="s">
        <v>24</v>
      </c>
      <c r="C25" s="8" t="s">
        <v>25</v>
      </c>
      <c r="D25" s="9">
        <v>974195.04</v>
      </c>
      <c r="E25" s="34">
        <v>18231.91</v>
      </c>
      <c r="F25" s="36"/>
      <c r="G25" s="36"/>
    </row>
    <row r="26" spans="1:7" ht="15.6" x14ac:dyDescent="0.3">
      <c r="A26" s="11" t="s">
        <v>26</v>
      </c>
      <c r="B26" s="8" t="s">
        <v>27</v>
      </c>
      <c r="C26" s="8" t="s">
        <v>25</v>
      </c>
      <c r="D26" s="9">
        <v>2176040.2400000002</v>
      </c>
      <c r="E26" s="33">
        <v>17788.060000000001</v>
      </c>
      <c r="F26" s="36"/>
      <c r="G26" s="36"/>
    </row>
    <row r="27" spans="1:7" ht="15.6" x14ac:dyDescent="0.3">
      <c r="A27" s="11" t="s">
        <v>28</v>
      </c>
      <c r="B27" s="7" t="s">
        <v>29</v>
      </c>
      <c r="C27" s="7" t="s">
        <v>25</v>
      </c>
      <c r="D27" s="9">
        <v>1164455.1599999999</v>
      </c>
      <c r="E27" s="34">
        <v>56594.02</v>
      </c>
      <c r="F27" s="36"/>
      <c r="G27" s="36"/>
    </row>
    <row r="28" spans="1:7" ht="15.6" x14ac:dyDescent="0.3">
      <c r="A28" s="12" t="s">
        <v>30</v>
      </c>
      <c r="B28" s="7" t="s">
        <v>31</v>
      </c>
      <c r="C28" s="7" t="s">
        <v>25</v>
      </c>
      <c r="D28" s="9">
        <v>1317343</v>
      </c>
      <c r="E28" s="35">
        <v>28176.400000000001</v>
      </c>
      <c r="F28" s="36"/>
      <c r="G28" s="36"/>
    </row>
    <row r="29" spans="1:7" ht="15.6" x14ac:dyDescent="0.3">
      <c r="A29" s="11" t="s">
        <v>32</v>
      </c>
      <c r="B29" s="7" t="s">
        <v>33</v>
      </c>
      <c r="C29" s="7"/>
      <c r="D29" s="9">
        <v>262878.75</v>
      </c>
      <c r="E29" s="33">
        <v>6540.15</v>
      </c>
      <c r="F29" s="36"/>
      <c r="G29" s="36"/>
    </row>
    <row r="30" spans="1:7" ht="15.6" x14ac:dyDescent="0.3">
      <c r="A30" s="11" t="s">
        <v>34</v>
      </c>
      <c r="B30" s="7" t="s">
        <v>35</v>
      </c>
      <c r="C30" s="7"/>
      <c r="D30" s="9">
        <v>613677.18000000005</v>
      </c>
      <c r="E30" s="33">
        <v>38389.69</v>
      </c>
      <c r="F30" s="36"/>
      <c r="G30" s="36"/>
    </row>
    <row r="31" spans="1:7" ht="15.6" x14ac:dyDescent="0.3">
      <c r="A31" s="6" t="s">
        <v>36</v>
      </c>
      <c r="B31" s="8" t="s">
        <v>37</v>
      </c>
      <c r="C31" s="8"/>
      <c r="D31" s="9">
        <v>1200725.1200000001</v>
      </c>
      <c r="E31" s="33">
        <v>9880.41</v>
      </c>
      <c r="F31" s="36" t="s">
        <v>104</v>
      </c>
      <c r="G31" s="36" t="s">
        <v>105</v>
      </c>
    </row>
    <row r="32" spans="1:7" ht="15.6" x14ac:dyDescent="0.3">
      <c r="A32" s="53" t="s">
        <v>38</v>
      </c>
      <c r="B32" s="87" t="s">
        <v>39</v>
      </c>
      <c r="C32" s="54"/>
      <c r="D32" s="9">
        <v>174590.51</v>
      </c>
      <c r="E32" s="33">
        <v>-2998.05</v>
      </c>
      <c r="F32" s="88" t="s">
        <v>103</v>
      </c>
      <c r="G32" s="88" t="s">
        <v>102</v>
      </c>
    </row>
    <row r="33" spans="1:7" ht="15.6" x14ac:dyDescent="0.3">
      <c r="A33" s="218" t="s">
        <v>87</v>
      </c>
      <c r="B33" s="219"/>
      <c r="C33" s="220"/>
      <c r="D33" s="61">
        <f>SUM(D21:D32)</f>
        <v>29814892.790000003</v>
      </c>
      <c r="E33" s="62">
        <f>SUM(E21:E32)</f>
        <v>453446.7900000001</v>
      </c>
    </row>
    <row r="34" spans="1:7" ht="16.2" thickBot="1" x14ac:dyDescent="0.35">
      <c r="A34" s="2"/>
      <c r="B34" s="55"/>
      <c r="C34" s="56"/>
      <c r="D34" s="44"/>
      <c r="E34" s="57"/>
    </row>
    <row r="35" spans="1:7" ht="16.2" thickBot="1" x14ac:dyDescent="0.35">
      <c r="A35" s="4" t="s">
        <v>40</v>
      </c>
      <c r="B35" s="4" t="s">
        <v>9</v>
      </c>
      <c r="C35" s="83" t="s">
        <v>10</v>
      </c>
      <c r="D35" s="5" t="s">
        <v>11</v>
      </c>
      <c r="E35" s="58" t="s">
        <v>12</v>
      </c>
      <c r="F35" s="233" t="s">
        <v>84</v>
      </c>
      <c r="G35" s="234"/>
    </row>
    <row r="36" spans="1:7" ht="15.6" x14ac:dyDescent="0.3">
      <c r="A36" s="11" t="s">
        <v>41</v>
      </c>
      <c r="B36" s="8" t="s">
        <v>42</v>
      </c>
      <c r="C36" s="8" t="s">
        <v>43</v>
      </c>
      <c r="D36" s="3">
        <v>1299378.72</v>
      </c>
      <c r="E36" s="14">
        <v>32664.66</v>
      </c>
      <c r="F36" s="37"/>
      <c r="G36" s="37"/>
    </row>
    <row r="37" spans="1:7" ht="15.6" x14ac:dyDescent="0.3">
      <c r="A37" s="11" t="s">
        <v>44</v>
      </c>
      <c r="B37" s="8" t="s">
        <v>45</v>
      </c>
      <c r="C37" s="8" t="s">
        <v>43</v>
      </c>
      <c r="D37" s="3">
        <v>2329317.46</v>
      </c>
      <c r="E37" s="3">
        <v>19502.79</v>
      </c>
      <c r="F37" s="36"/>
      <c r="G37" s="36"/>
    </row>
    <row r="38" spans="1:7" ht="15.6" x14ac:dyDescent="0.3">
      <c r="A38" s="11" t="s">
        <v>46</v>
      </c>
      <c r="B38" s="8" t="s">
        <v>47</v>
      </c>
      <c r="C38" s="8" t="s">
        <v>48</v>
      </c>
      <c r="D38" s="3">
        <v>1622027.98</v>
      </c>
      <c r="E38" s="3">
        <v>19009.91</v>
      </c>
      <c r="F38" s="36"/>
      <c r="G38" s="36"/>
    </row>
    <row r="39" spans="1:7" ht="15.6" x14ac:dyDescent="0.3">
      <c r="A39" s="11" t="s">
        <v>49</v>
      </c>
      <c r="B39" s="8" t="s">
        <v>50</v>
      </c>
      <c r="C39" s="8" t="s">
        <v>18</v>
      </c>
      <c r="D39" s="3">
        <v>5756965.9800000004</v>
      </c>
      <c r="E39" s="14">
        <v>49494.57</v>
      </c>
      <c r="F39" s="36"/>
      <c r="G39" s="36"/>
    </row>
    <row r="40" spans="1:7" ht="15.6" x14ac:dyDescent="0.3">
      <c r="A40" s="11" t="s">
        <v>51</v>
      </c>
      <c r="B40" s="8" t="s">
        <v>52</v>
      </c>
      <c r="C40" s="8" t="s">
        <v>53</v>
      </c>
      <c r="D40" s="3">
        <v>3006241.91</v>
      </c>
      <c r="E40" s="14">
        <v>24891.4</v>
      </c>
      <c r="F40" s="84" t="s">
        <v>94</v>
      </c>
      <c r="G40" s="85">
        <v>11485.09</v>
      </c>
    </row>
    <row r="41" spans="1:7" ht="15.6" x14ac:dyDescent="0.3">
      <c r="A41" s="11" t="s">
        <v>54</v>
      </c>
      <c r="B41" s="8" t="s">
        <v>55</v>
      </c>
      <c r="C41" s="8" t="s">
        <v>56</v>
      </c>
      <c r="D41" s="15">
        <v>5050356.67</v>
      </c>
      <c r="E41" s="3">
        <v>67812.31</v>
      </c>
      <c r="F41" s="36"/>
      <c r="G41" s="36"/>
    </row>
    <row r="42" spans="1:7" ht="15.6" x14ac:dyDescent="0.3">
      <c r="A42" s="53" t="s">
        <v>57</v>
      </c>
      <c r="B42" s="54" t="s">
        <v>58</v>
      </c>
      <c r="C42" s="54" t="s">
        <v>59</v>
      </c>
      <c r="D42" s="64">
        <v>5939481.8600000003</v>
      </c>
      <c r="E42" s="42">
        <v>78674.53</v>
      </c>
      <c r="F42" s="36"/>
      <c r="G42" s="36"/>
    </row>
    <row r="43" spans="1:7" ht="15.6" x14ac:dyDescent="0.3">
      <c r="A43" s="235" t="s">
        <v>88</v>
      </c>
      <c r="B43" s="235"/>
      <c r="C43" s="235"/>
      <c r="D43" s="61">
        <f>SUM(D36:D42)</f>
        <v>25003770.579999998</v>
      </c>
      <c r="E43" s="61">
        <f>SUM(E36:E42)</f>
        <v>292050.17</v>
      </c>
    </row>
    <row r="44" spans="1:7" ht="16.2" thickBot="1" x14ac:dyDescent="0.35">
      <c r="A44" s="2"/>
      <c r="B44" s="55"/>
      <c r="C44" s="56"/>
      <c r="D44" s="44"/>
      <c r="E44" s="44"/>
      <c r="F44" s="63"/>
    </row>
    <row r="45" spans="1:7" ht="15.6" x14ac:dyDescent="0.3">
      <c r="A45" s="16" t="s">
        <v>60</v>
      </c>
      <c r="B45" s="16" t="s">
        <v>9</v>
      </c>
      <c r="C45" s="16" t="s">
        <v>10</v>
      </c>
      <c r="D45" s="5" t="s">
        <v>11</v>
      </c>
      <c r="E45" s="5" t="s">
        <v>12</v>
      </c>
      <c r="F45" s="225" t="s">
        <v>84</v>
      </c>
      <c r="G45" s="226"/>
    </row>
    <row r="46" spans="1:7" ht="15.6" x14ac:dyDescent="0.3">
      <c r="A46" s="17" t="s">
        <v>61</v>
      </c>
      <c r="B46" s="18">
        <v>0</v>
      </c>
      <c r="C46" s="18">
        <v>0</v>
      </c>
      <c r="D46" s="3"/>
      <c r="E46" s="14"/>
      <c r="F46" s="36"/>
      <c r="G46" s="36"/>
    </row>
    <row r="47" spans="1:7" ht="15.6" x14ac:dyDescent="0.3">
      <c r="A47" s="235" t="s">
        <v>89</v>
      </c>
      <c r="B47" s="235"/>
      <c r="C47" s="235"/>
      <c r="D47" s="61"/>
      <c r="E47" s="61"/>
    </row>
    <row r="48" spans="1:7" ht="16.2" thickBot="1" x14ac:dyDescent="0.35">
      <c r="A48" s="65"/>
      <c r="B48" s="65"/>
      <c r="C48" s="65"/>
      <c r="D48" s="44"/>
      <c r="E48" s="44"/>
    </row>
    <row r="49" spans="1:5" ht="16.2" thickBot="1" x14ac:dyDescent="0.35">
      <c r="A49" s="240" t="s">
        <v>92</v>
      </c>
      <c r="B49" s="241"/>
      <c r="C49" s="241"/>
      <c r="D49" s="241"/>
      <c r="E49" s="79">
        <f>SUM(E33+E43)</f>
        <v>745496.96000000008</v>
      </c>
    </row>
    <row r="50" spans="1:5" ht="16.2" thickBot="1" x14ac:dyDescent="0.35">
      <c r="A50" s="59"/>
      <c r="B50" s="60"/>
      <c r="C50" s="60"/>
      <c r="D50" s="44"/>
      <c r="E50" s="57"/>
    </row>
    <row r="51" spans="1:5" ht="16.2" thickBot="1" x14ac:dyDescent="0.35">
      <c r="A51" s="236" t="s">
        <v>90</v>
      </c>
      <c r="B51" s="237"/>
      <c r="C51" s="237"/>
      <c r="D51" s="71">
        <f>SUM(D33+D43)</f>
        <v>54818663.370000005</v>
      </c>
      <c r="E51" s="44"/>
    </row>
    <row r="52" spans="1:5" ht="16.2" thickBot="1" x14ac:dyDescent="0.35">
      <c r="A52" s="238" t="s">
        <v>85</v>
      </c>
      <c r="B52" s="239"/>
      <c r="C52" s="239"/>
      <c r="D52" s="71">
        <f>SUM(D13+D14+D15+D16)</f>
        <v>371126.24</v>
      </c>
      <c r="E52" s="66"/>
    </row>
    <row r="53" spans="1:5" ht="16.2" thickBot="1" x14ac:dyDescent="0.35">
      <c r="A53" s="67" t="s">
        <v>91</v>
      </c>
      <c r="B53" s="68"/>
      <c r="C53" s="69"/>
      <c r="D53" s="71">
        <f>SUM(D52+D51)</f>
        <v>55189789.610000007</v>
      </c>
      <c r="E53" s="2"/>
    </row>
    <row r="54" spans="1:5" ht="16.2" thickBot="1" x14ac:dyDescent="0.35">
      <c r="A54" s="43"/>
      <c r="B54" s="65"/>
      <c r="C54" s="65"/>
      <c r="D54" s="44"/>
      <c r="E54" s="2"/>
    </row>
    <row r="55" spans="1:5" ht="16.2" thickBot="1" x14ac:dyDescent="0.35">
      <c r="A55" s="221" t="s">
        <v>93</v>
      </c>
      <c r="B55" s="222"/>
      <c r="C55" s="223"/>
      <c r="D55" s="224"/>
      <c r="E55" s="2"/>
    </row>
    <row r="56" spans="1:5" ht="15.6" x14ac:dyDescent="0.3">
      <c r="A56" s="13" t="s">
        <v>62</v>
      </c>
      <c r="B56" s="47" t="s">
        <v>63</v>
      </c>
      <c r="C56" s="86" t="s">
        <v>64</v>
      </c>
      <c r="D56" s="74" t="s">
        <v>96</v>
      </c>
      <c r="E56" s="2"/>
    </row>
    <row r="57" spans="1:5" ht="15.6" x14ac:dyDescent="0.3">
      <c r="A57" s="21" t="s">
        <v>65</v>
      </c>
      <c r="B57" s="21">
        <v>303310.05</v>
      </c>
      <c r="C57" s="22">
        <v>-225925.35</v>
      </c>
      <c r="D57" s="80">
        <f>SUM(B57:C57)</f>
        <v>77384.699999999983</v>
      </c>
      <c r="E57" s="2"/>
    </row>
    <row r="58" spans="1:5" ht="15.6" x14ac:dyDescent="0.3">
      <c r="A58" s="21" t="s">
        <v>66</v>
      </c>
      <c r="B58" s="24">
        <v>375355.12</v>
      </c>
      <c r="C58" s="22">
        <v>-221440.95</v>
      </c>
      <c r="D58" s="80">
        <f>SUM(B58:C58)</f>
        <v>153914.16999999998</v>
      </c>
      <c r="E58" s="2"/>
    </row>
    <row r="59" spans="1:5" ht="15.6" x14ac:dyDescent="0.3">
      <c r="A59" s="21" t="s">
        <v>67</v>
      </c>
      <c r="B59" s="24">
        <v>745496.96</v>
      </c>
      <c r="C59" s="94">
        <v>-225925.35</v>
      </c>
      <c r="D59" s="80">
        <f>SUM(B59:C59)</f>
        <v>519571.61</v>
      </c>
      <c r="E59" s="2"/>
    </row>
    <row r="60" spans="1:5" ht="15.6" x14ac:dyDescent="0.3">
      <c r="A60" s="21" t="s">
        <v>68</v>
      </c>
      <c r="B60" s="24"/>
      <c r="C60" s="22"/>
      <c r="D60" s="10"/>
      <c r="E60" s="25"/>
    </row>
    <row r="61" spans="1:5" ht="15.6" x14ac:dyDescent="0.3">
      <c r="A61" s="21" t="s">
        <v>69</v>
      </c>
      <c r="B61" s="24"/>
      <c r="C61" s="22"/>
      <c r="D61" s="11"/>
      <c r="E61" s="2"/>
    </row>
    <row r="62" spans="1:5" ht="15.6" x14ac:dyDescent="0.3">
      <c r="A62" s="21" t="s">
        <v>70</v>
      </c>
      <c r="B62" s="26"/>
      <c r="C62" s="22"/>
      <c r="D62" s="11"/>
      <c r="E62" s="2"/>
    </row>
    <row r="63" spans="1:5" ht="15.6" x14ac:dyDescent="0.3">
      <c r="A63" s="21" t="s">
        <v>71</v>
      </c>
      <c r="B63" s="24"/>
      <c r="C63" s="22"/>
      <c r="D63" s="70"/>
      <c r="E63" s="2"/>
    </row>
    <row r="64" spans="1:5" ht="15.6" x14ac:dyDescent="0.3">
      <c r="A64" s="21" t="s">
        <v>72</v>
      </c>
      <c r="B64" s="22"/>
      <c r="C64" s="22"/>
      <c r="D64" s="11"/>
      <c r="E64" s="2"/>
    </row>
    <row r="65" spans="1:5" ht="15.6" x14ac:dyDescent="0.3">
      <c r="A65" s="21" t="s">
        <v>73</v>
      </c>
      <c r="B65" s="22"/>
      <c r="C65" s="22"/>
      <c r="D65" s="70"/>
      <c r="E65" s="2"/>
    </row>
    <row r="66" spans="1:5" ht="15.6" x14ac:dyDescent="0.3">
      <c r="A66" s="21" t="s">
        <v>74</v>
      </c>
      <c r="B66" s="24"/>
      <c r="C66" s="22"/>
      <c r="D66" s="23"/>
      <c r="E66" s="2"/>
    </row>
    <row r="67" spans="1:5" ht="15.6" x14ac:dyDescent="0.3">
      <c r="A67" s="21" t="s">
        <v>75</v>
      </c>
      <c r="B67" s="22"/>
      <c r="C67" s="22"/>
      <c r="D67" s="70"/>
      <c r="E67" s="2"/>
    </row>
    <row r="68" spans="1:5" ht="15.6" x14ac:dyDescent="0.3">
      <c r="A68" s="21" t="s">
        <v>76</v>
      </c>
      <c r="B68" s="27"/>
      <c r="C68" s="22"/>
      <c r="D68" s="11"/>
      <c r="E68" s="2"/>
    </row>
    <row r="69" spans="1:5" ht="15.6" x14ac:dyDescent="0.3">
      <c r="A69" s="21" t="s">
        <v>77</v>
      </c>
      <c r="B69" s="27"/>
      <c r="C69" s="22"/>
      <c r="D69" s="11"/>
      <c r="E69" s="2"/>
    </row>
    <row r="70" spans="1:5" ht="15.6" x14ac:dyDescent="0.3">
      <c r="A70" s="21" t="s">
        <v>78</v>
      </c>
      <c r="B70" s="75"/>
      <c r="C70" s="22"/>
      <c r="D70" s="11"/>
      <c r="E70" s="2"/>
    </row>
    <row r="71" spans="1:5" ht="15.6" x14ac:dyDescent="0.3">
      <c r="A71" s="28" t="s">
        <v>79</v>
      </c>
      <c r="B71" s="28">
        <f>SUM(B57:B70)</f>
        <v>1424162.13</v>
      </c>
      <c r="C71" s="30">
        <f>SUM(C57:C70)</f>
        <v>-673291.65</v>
      </c>
      <c r="D71" s="31">
        <f>SUM(D57:D70)</f>
        <v>750870.48</v>
      </c>
      <c r="E71" s="2"/>
    </row>
    <row r="73" spans="1:5" ht="15.6" x14ac:dyDescent="0.3">
      <c r="A73" s="19" t="s">
        <v>80</v>
      </c>
      <c r="B73" s="32">
        <v>28447808.68</v>
      </c>
      <c r="C73" s="4" t="s">
        <v>81</v>
      </c>
    </row>
    <row r="74" spans="1:5" ht="21" x14ac:dyDescent="0.4">
      <c r="A74" s="78" t="s">
        <v>100</v>
      </c>
      <c r="B74" s="77">
        <f>SUM(D17+D33+D43)</f>
        <v>55189789.609999999</v>
      </c>
      <c r="C74" s="32">
        <f>SUM(B74-B73)</f>
        <v>26741980.93</v>
      </c>
    </row>
    <row r="75" spans="1:5" ht="15.6" x14ac:dyDescent="0.3">
      <c r="A75" s="19" t="s">
        <v>95</v>
      </c>
      <c r="B75" s="28">
        <f>SUM(E49*C75)</f>
        <v>7454.9696000000013</v>
      </c>
      <c r="C75" s="76">
        <v>0.01</v>
      </c>
    </row>
  </sheetData>
  <mergeCells count="15">
    <mergeCell ref="F20:G20"/>
    <mergeCell ref="A9:G9"/>
    <mergeCell ref="A10:G10"/>
    <mergeCell ref="A11:G11"/>
    <mergeCell ref="A12:G12"/>
    <mergeCell ref="A19:G19"/>
    <mergeCell ref="A51:C51"/>
    <mergeCell ref="A52:C52"/>
    <mergeCell ref="A55:D55"/>
    <mergeCell ref="A33:C33"/>
    <mergeCell ref="F35:G35"/>
    <mergeCell ref="A43:C43"/>
    <mergeCell ref="F45:G45"/>
    <mergeCell ref="A47:C47"/>
    <mergeCell ref="A49:D49"/>
  </mergeCells>
  <pageMargins left="0.511811024" right="0.511811024" top="0.78740157499999996" bottom="0.78740157499999996" header="0.31496062000000002" footer="0.31496062000000002"/>
  <pageSetup paperSize="9" scale="58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7:G74"/>
  <sheetViews>
    <sheetView topLeftCell="A43" workbookViewId="0">
      <selection activeCell="B59" sqref="B59"/>
    </sheetView>
  </sheetViews>
  <sheetFormatPr defaultRowHeight="14.4" x14ac:dyDescent="0.3"/>
  <cols>
    <col min="1" max="1" width="32.88671875" customWidth="1"/>
    <col min="2" max="2" width="21.88671875" customWidth="1"/>
    <col min="3" max="3" width="16.5546875" customWidth="1"/>
    <col min="4" max="4" width="19.44140625" customWidth="1"/>
    <col min="5" max="5" width="15.5546875" customWidth="1"/>
    <col min="6" max="6" width="21" customWidth="1"/>
    <col min="7" max="7" width="19.109375" customWidth="1"/>
  </cols>
  <sheetData>
    <row r="7" spans="1:7" ht="21.6" thickBot="1" x14ac:dyDescent="0.55000000000000004">
      <c r="D7" s="81" t="s">
        <v>0</v>
      </c>
    </row>
    <row r="8" spans="1:7" ht="15.6" x14ac:dyDescent="0.3">
      <c r="A8" s="212" t="s">
        <v>1</v>
      </c>
      <c r="B8" s="213"/>
      <c r="C8" s="213"/>
      <c r="D8" s="213"/>
      <c r="E8" s="213"/>
      <c r="F8" s="213"/>
      <c r="G8" s="214"/>
    </row>
    <row r="9" spans="1:7" ht="16.2" thickBot="1" x14ac:dyDescent="0.35">
      <c r="A9" s="215" t="s">
        <v>2</v>
      </c>
      <c r="B9" s="216"/>
      <c r="C9" s="216"/>
      <c r="D9" s="216"/>
      <c r="E9" s="216"/>
      <c r="F9" s="216"/>
      <c r="G9" s="217"/>
    </row>
    <row r="10" spans="1:7" ht="16.2" thickBot="1" x14ac:dyDescent="0.35">
      <c r="A10" s="230" t="s">
        <v>97</v>
      </c>
      <c r="B10" s="231"/>
      <c r="C10" s="231"/>
      <c r="D10" s="231"/>
      <c r="E10" s="231"/>
      <c r="F10" s="231"/>
      <c r="G10" s="232"/>
    </row>
    <row r="11" spans="1:7" ht="24" thickBot="1" x14ac:dyDescent="0.5">
      <c r="A11" s="227" t="s">
        <v>106</v>
      </c>
      <c r="B11" s="228"/>
      <c r="C11" s="228"/>
      <c r="D11" s="228"/>
      <c r="E11" s="228"/>
      <c r="F11" s="228"/>
      <c r="G11" s="229"/>
    </row>
    <row r="12" spans="1:7" ht="16.2" thickBot="1" x14ac:dyDescent="0.35">
      <c r="A12" s="50" t="s">
        <v>3</v>
      </c>
      <c r="B12" s="51"/>
      <c r="C12" s="51"/>
      <c r="D12" s="52">
        <v>0</v>
      </c>
      <c r="E12" s="2"/>
    </row>
    <row r="13" spans="1:7" ht="16.2" thickBot="1" x14ac:dyDescent="0.35">
      <c r="A13" s="38" t="s">
        <v>4</v>
      </c>
      <c r="B13" s="39"/>
      <c r="C13" s="39"/>
      <c r="D13" s="3">
        <v>0</v>
      </c>
      <c r="E13" s="2"/>
    </row>
    <row r="14" spans="1:7" ht="16.2" thickBot="1" x14ac:dyDescent="0.35">
      <c r="A14" s="38" t="s">
        <v>5</v>
      </c>
      <c r="B14" s="39" t="s">
        <v>6</v>
      </c>
      <c r="C14" s="39"/>
      <c r="D14" s="3">
        <v>190138.22</v>
      </c>
      <c r="E14" s="2"/>
    </row>
    <row r="15" spans="1:7" ht="16.2" thickBot="1" x14ac:dyDescent="0.35">
      <c r="A15" s="41" t="s">
        <v>5</v>
      </c>
      <c r="B15" s="40" t="s">
        <v>7</v>
      </c>
      <c r="C15" s="40"/>
      <c r="D15" s="42">
        <v>99011.11</v>
      </c>
      <c r="E15" s="2"/>
    </row>
    <row r="16" spans="1:7" ht="16.2" thickBot="1" x14ac:dyDescent="0.35">
      <c r="A16" s="38" t="s">
        <v>85</v>
      </c>
      <c r="B16" s="39"/>
      <c r="C16" s="45"/>
      <c r="D16" s="46">
        <f>SUM(D12:D15)</f>
        <v>289149.33</v>
      </c>
      <c r="E16" s="2"/>
    </row>
    <row r="17" spans="1:7" ht="16.2" thickBot="1" x14ac:dyDescent="0.35">
      <c r="A17" s="43"/>
      <c r="B17" s="43"/>
      <c r="C17" s="43"/>
      <c r="D17" s="44"/>
      <c r="E17" s="2"/>
    </row>
    <row r="18" spans="1:7" ht="16.2" thickBot="1" x14ac:dyDescent="0.35">
      <c r="A18" s="230" t="s">
        <v>83</v>
      </c>
      <c r="B18" s="231"/>
      <c r="C18" s="231"/>
      <c r="D18" s="231"/>
      <c r="E18" s="231"/>
      <c r="F18" s="231"/>
      <c r="G18" s="232"/>
    </row>
    <row r="19" spans="1:7" ht="16.2" thickBot="1" x14ac:dyDescent="0.35">
      <c r="A19" s="47" t="s">
        <v>8</v>
      </c>
      <c r="B19" s="47" t="s">
        <v>9</v>
      </c>
      <c r="C19" s="82" t="s">
        <v>10</v>
      </c>
      <c r="D19" s="48" t="s">
        <v>11</v>
      </c>
      <c r="E19" s="49" t="s">
        <v>12</v>
      </c>
      <c r="F19" s="233" t="s">
        <v>84</v>
      </c>
      <c r="G19" s="234"/>
    </row>
    <row r="20" spans="1:7" ht="15.6" x14ac:dyDescent="0.3">
      <c r="A20" s="6" t="s">
        <v>13</v>
      </c>
      <c r="B20" s="7" t="s">
        <v>14</v>
      </c>
      <c r="C20" s="8" t="s">
        <v>15</v>
      </c>
      <c r="D20" s="9">
        <v>6528123.7300000004</v>
      </c>
      <c r="E20" s="91">
        <v>48395.3</v>
      </c>
      <c r="F20" s="37"/>
      <c r="G20" s="37"/>
    </row>
    <row r="21" spans="1:7" ht="15.6" x14ac:dyDescent="0.3">
      <c r="A21" s="11" t="s">
        <v>16</v>
      </c>
      <c r="B21" s="8" t="s">
        <v>17</v>
      </c>
      <c r="C21" s="8" t="s">
        <v>18</v>
      </c>
      <c r="D21" s="9">
        <v>4550439.9000000004</v>
      </c>
      <c r="E21" s="91">
        <v>42121.21</v>
      </c>
      <c r="F21" s="36" t="s">
        <v>107</v>
      </c>
      <c r="G21" s="92" t="s">
        <v>108</v>
      </c>
    </row>
    <row r="22" spans="1:7" ht="15.6" x14ac:dyDescent="0.3">
      <c r="A22" s="11" t="s">
        <v>19</v>
      </c>
      <c r="B22" s="8" t="s">
        <v>20</v>
      </c>
      <c r="C22" s="8" t="s">
        <v>18</v>
      </c>
      <c r="D22" s="9">
        <v>5441783.3799999999</v>
      </c>
      <c r="E22" s="91">
        <v>75158.34</v>
      </c>
      <c r="F22" s="36"/>
      <c r="G22" s="36"/>
    </row>
    <row r="23" spans="1:7" ht="15.6" x14ac:dyDescent="0.3">
      <c r="A23" s="11" t="s">
        <v>21</v>
      </c>
      <c r="B23" s="8" t="s">
        <v>22</v>
      </c>
      <c r="C23" s="8" t="s">
        <v>15</v>
      </c>
      <c r="D23" s="9">
        <v>5603884.5300000003</v>
      </c>
      <c r="E23" s="91">
        <v>27568.9</v>
      </c>
      <c r="F23" s="36" t="s">
        <v>109</v>
      </c>
      <c r="G23" s="36" t="s">
        <v>17</v>
      </c>
    </row>
    <row r="24" spans="1:7" ht="15.6" x14ac:dyDescent="0.3">
      <c r="A24" s="11" t="s">
        <v>23</v>
      </c>
      <c r="B24" s="8" t="s">
        <v>24</v>
      </c>
      <c r="C24" s="8" t="s">
        <v>25</v>
      </c>
      <c r="D24" s="9">
        <v>972569.83</v>
      </c>
      <c r="E24" s="90">
        <v>-1625.21</v>
      </c>
      <c r="F24" s="36"/>
      <c r="G24" s="36"/>
    </row>
    <row r="25" spans="1:7" ht="15.6" x14ac:dyDescent="0.3">
      <c r="A25" s="11" t="s">
        <v>26</v>
      </c>
      <c r="B25" s="8" t="s">
        <v>27</v>
      </c>
      <c r="C25" s="8" t="s">
        <v>25</v>
      </c>
      <c r="D25" s="9">
        <v>2195864.12</v>
      </c>
      <c r="E25" s="91">
        <v>19823.88</v>
      </c>
      <c r="F25" s="36"/>
      <c r="G25" s="36"/>
    </row>
    <row r="26" spans="1:7" ht="15.6" x14ac:dyDescent="0.3">
      <c r="A26" s="11" t="s">
        <v>28</v>
      </c>
      <c r="B26" s="7" t="s">
        <v>29</v>
      </c>
      <c r="C26" s="7" t="s">
        <v>25</v>
      </c>
      <c r="D26" s="9">
        <v>1073885.6399999999</v>
      </c>
      <c r="E26" s="90">
        <v>-90569.52</v>
      </c>
      <c r="F26" s="36"/>
      <c r="G26" s="36"/>
    </row>
    <row r="27" spans="1:7" ht="15.6" x14ac:dyDescent="0.3">
      <c r="A27" s="12" t="s">
        <v>30</v>
      </c>
      <c r="B27" s="7" t="s">
        <v>31</v>
      </c>
      <c r="C27" s="7" t="s">
        <v>25</v>
      </c>
      <c r="D27" s="9">
        <v>1315151.6100000001</v>
      </c>
      <c r="E27" s="91">
        <v>-2191.39</v>
      </c>
      <c r="F27" s="36"/>
      <c r="G27" s="36"/>
    </row>
    <row r="28" spans="1:7" ht="15.6" x14ac:dyDescent="0.3">
      <c r="A28" s="11" t="s">
        <v>32</v>
      </c>
      <c r="B28" s="7" t="s">
        <v>33</v>
      </c>
      <c r="C28" s="7"/>
      <c r="D28" s="9">
        <v>266799.38</v>
      </c>
      <c r="E28" s="91">
        <v>3920.63</v>
      </c>
      <c r="F28" s="36"/>
      <c r="G28" s="36"/>
    </row>
    <row r="29" spans="1:7" ht="15.6" x14ac:dyDescent="0.3">
      <c r="A29" s="11" t="s">
        <v>34</v>
      </c>
      <c r="B29" s="7" t="s">
        <v>35</v>
      </c>
      <c r="C29" s="7"/>
      <c r="D29" s="9">
        <v>595152.66</v>
      </c>
      <c r="E29" s="91">
        <v>-18524.52</v>
      </c>
      <c r="F29" s="36"/>
      <c r="G29" s="36"/>
    </row>
    <row r="30" spans="1:7" ht="15.6" x14ac:dyDescent="0.3">
      <c r="A30" s="6" t="s">
        <v>36</v>
      </c>
      <c r="B30" s="8" t="s">
        <v>37</v>
      </c>
      <c r="C30" s="8"/>
      <c r="D30" s="9">
        <v>1210158.67</v>
      </c>
      <c r="E30" s="91">
        <v>9433.5499999999993</v>
      </c>
      <c r="F30" s="36"/>
      <c r="G30" s="36"/>
    </row>
    <row r="31" spans="1:7" ht="15.6" x14ac:dyDescent="0.3">
      <c r="A31" s="53" t="s">
        <v>38</v>
      </c>
      <c r="B31" s="89" t="s">
        <v>39</v>
      </c>
      <c r="C31" s="54"/>
      <c r="D31" s="9">
        <v>0</v>
      </c>
      <c r="E31" s="33">
        <v>0</v>
      </c>
      <c r="F31" s="88"/>
      <c r="G31" s="88"/>
    </row>
    <row r="32" spans="1:7" ht="15.6" x14ac:dyDescent="0.3">
      <c r="A32" s="218" t="s">
        <v>87</v>
      </c>
      <c r="B32" s="219"/>
      <c r="C32" s="220"/>
      <c r="D32" s="61">
        <f>SUM(D20:D31)</f>
        <v>29753813.450000003</v>
      </c>
      <c r="E32" s="62">
        <f>SUM(E20:E31)</f>
        <v>113511.17000000001</v>
      </c>
    </row>
    <row r="33" spans="1:7" ht="16.2" thickBot="1" x14ac:dyDescent="0.35">
      <c r="A33" s="2"/>
      <c r="B33" s="55"/>
      <c r="C33" s="56"/>
      <c r="D33" s="44"/>
      <c r="E33" s="57"/>
    </row>
    <row r="34" spans="1:7" ht="16.2" thickBot="1" x14ac:dyDescent="0.35">
      <c r="A34" s="4" t="s">
        <v>40</v>
      </c>
      <c r="B34" s="4" t="s">
        <v>9</v>
      </c>
      <c r="C34" s="83" t="s">
        <v>10</v>
      </c>
      <c r="D34" s="5" t="s">
        <v>11</v>
      </c>
      <c r="E34" s="58" t="s">
        <v>12</v>
      </c>
      <c r="F34" s="233" t="s">
        <v>84</v>
      </c>
      <c r="G34" s="234"/>
    </row>
    <row r="35" spans="1:7" ht="15.6" x14ac:dyDescent="0.3">
      <c r="A35" s="11" t="s">
        <v>41</v>
      </c>
      <c r="B35" s="8" t="s">
        <v>42</v>
      </c>
      <c r="C35" s="8" t="s">
        <v>43</v>
      </c>
      <c r="D35" s="3">
        <v>1319226.49</v>
      </c>
      <c r="E35" s="105">
        <v>19847.77</v>
      </c>
      <c r="F35" s="37"/>
      <c r="G35" s="37"/>
    </row>
    <row r="36" spans="1:7" ht="15.6" x14ac:dyDescent="0.3">
      <c r="A36" s="11" t="s">
        <v>44</v>
      </c>
      <c r="B36" s="8" t="s">
        <v>45</v>
      </c>
      <c r="C36" s="8" t="s">
        <v>43</v>
      </c>
      <c r="D36" s="3">
        <v>2326911.85</v>
      </c>
      <c r="E36" s="104">
        <v>-2405.61</v>
      </c>
      <c r="F36" s="36"/>
      <c r="G36" s="36"/>
    </row>
    <row r="37" spans="1:7" ht="15.6" x14ac:dyDescent="0.3">
      <c r="A37" s="11" t="s">
        <v>46</v>
      </c>
      <c r="B37" s="8" t="s">
        <v>47</v>
      </c>
      <c r="C37" s="8" t="s">
        <v>48</v>
      </c>
      <c r="D37" s="3">
        <v>1633916.94</v>
      </c>
      <c r="E37" s="104">
        <v>11888.96</v>
      </c>
      <c r="F37" s="36"/>
      <c r="G37" s="36"/>
    </row>
    <row r="38" spans="1:7" ht="15.6" x14ac:dyDescent="0.3">
      <c r="A38" s="11" t="s">
        <v>49</v>
      </c>
      <c r="B38" s="8" t="s">
        <v>50</v>
      </c>
      <c r="C38" s="8" t="s">
        <v>18</v>
      </c>
      <c r="D38" s="3">
        <v>5797245.6299999999</v>
      </c>
      <c r="E38" s="105">
        <v>40279.65</v>
      </c>
      <c r="F38" s="36"/>
      <c r="G38" s="36"/>
    </row>
    <row r="39" spans="1:7" ht="15.6" x14ac:dyDescent="0.3">
      <c r="A39" s="11" t="s">
        <v>51</v>
      </c>
      <c r="B39" s="8" t="s">
        <v>52</v>
      </c>
      <c r="C39" s="8" t="s">
        <v>53</v>
      </c>
      <c r="D39" s="3">
        <v>4016388.87</v>
      </c>
      <c r="E39" s="105">
        <v>23405.86</v>
      </c>
      <c r="F39" s="84" t="s">
        <v>110</v>
      </c>
      <c r="G39" s="93" t="s">
        <v>111</v>
      </c>
    </row>
    <row r="40" spans="1:7" ht="15.6" x14ac:dyDescent="0.3">
      <c r="A40" s="11" t="s">
        <v>54</v>
      </c>
      <c r="B40" s="8" t="s">
        <v>55</v>
      </c>
      <c r="C40" s="8" t="s">
        <v>56</v>
      </c>
      <c r="D40" s="15">
        <v>5081424.22</v>
      </c>
      <c r="E40" s="104">
        <v>31067.55</v>
      </c>
      <c r="F40" s="36"/>
      <c r="G40" s="36"/>
    </row>
    <row r="41" spans="1:7" ht="15.6" x14ac:dyDescent="0.3">
      <c r="A41" s="53" t="s">
        <v>57</v>
      </c>
      <c r="B41" s="54" t="s">
        <v>58</v>
      </c>
      <c r="C41" s="54" t="s">
        <v>59</v>
      </c>
      <c r="D41" s="64">
        <v>5970257.6500000004</v>
      </c>
      <c r="E41" s="103">
        <v>30775.79</v>
      </c>
      <c r="F41" s="36"/>
      <c r="G41" s="36"/>
    </row>
    <row r="42" spans="1:7" ht="15.6" x14ac:dyDescent="0.3">
      <c r="A42" s="235" t="s">
        <v>88</v>
      </c>
      <c r="B42" s="235"/>
      <c r="C42" s="235"/>
      <c r="D42" s="61">
        <f>SUM(D35:D41)</f>
        <v>26145371.649999999</v>
      </c>
      <c r="E42" s="61">
        <f>SUM(E35:E41)</f>
        <v>154859.97</v>
      </c>
    </row>
    <row r="43" spans="1:7" ht="16.2" thickBot="1" x14ac:dyDescent="0.35">
      <c r="A43" s="2"/>
      <c r="B43" s="55"/>
      <c r="C43" s="56"/>
      <c r="D43" s="44"/>
      <c r="E43" s="44"/>
      <c r="F43" s="63"/>
    </row>
    <row r="44" spans="1:7" ht="16.2" thickBot="1" x14ac:dyDescent="0.35">
      <c r="A44" s="16" t="s">
        <v>60</v>
      </c>
      <c r="B44" s="16" t="s">
        <v>9</v>
      </c>
      <c r="C44" s="16" t="s">
        <v>10</v>
      </c>
      <c r="D44" s="5" t="s">
        <v>11</v>
      </c>
      <c r="E44" s="5" t="s">
        <v>12</v>
      </c>
      <c r="F44" s="225" t="s">
        <v>84</v>
      </c>
      <c r="G44" s="226"/>
    </row>
    <row r="45" spans="1:7" ht="16.2" thickBot="1" x14ac:dyDescent="0.35">
      <c r="A45" s="17" t="s">
        <v>61</v>
      </c>
      <c r="B45" s="18">
        <v>0</v>
      </c>
      <c r="C45" s="18">
        <v>0</v>
      </c>
      <c r="D45" s="3"/>
      <c r="E45" s="98"/>
      <c r="F45" s="99"/>
      <c r="G45" s="100"/>
    </row>
    <row r="46" spans="1:7" ht="15.6" x14ac:dyDescent="0.3">
      <c r="A46" s="235" t="s">
        <v>89</v>
      </c>
      <c r="B46" s="235"/>
      <c r="C46" s="235"/>
      <c r="D46" s="61"/>
      <c r="E46" s="61"/>
    </row>
    <row r="47" spans="1:7" ht="16.2" thickBot="1" x14ac:dyDescent="0.35">
      <c r="A47" s="65"/>
      <c r="B47" s="65"/>
      <c r="C47" s="65"/>
      <c r="D47" s="44"/>
      <c r="E47" s="44"/>
    </row>
    <row r="48" spans="1:7" ht="16.2" thickBot="1" x14ac:dyDescent="0.35">
      <c r="A48" s="240" t="s">
        <v>92</v>
      </c>
      <c r="B48" s="241"/>
      <c r="C48" s="241"/>
      <c r="D48" s="241"/>
      <c r="E48" s="79">
        <f>SUM(E32+E42)</f>
        <v>268371.14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36" t="s">
        <v>90</v>
      </c>
      <c r="B50" s="237"/>
      <c r="C50" s="237"/>
      <c r="D50" s="71">
        <f>SUM(D32+D42)</f>
        <v>55899185.100000001</v>
      </c>
      <c r="E50" s="44"/>
    </row>
    <row r="51" spans="1:5" ht="16.2" thickBot="1" x14ac:dyDescent="0.35">
      <c r="A51" s="238" t="s">
        <v>85</v>
      </c>
      <c r="B51" s="239"/>
      <c r="C51" s="239"/>
      <c r="D51" s="71">
        <f>SUM(D12+D13+D14+D15)</f>
        <v>289149.33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56188334.43</v>
      </c>
      <c r="E52" s="2"/>
    </row>
    <row r="53" spans="1:5" ht="16.2" thickBot="1" x14ac:dyDescent="0.35">
      <c r="A53" s="43"/>
      <c r="B53" s="65"/>
      <c r="C53" s="65"/>
      <c r="D53" s="44"/>
      <c r="E53" s="2"/>
    </row>
    <row r="54" spans="1:5" ht="16.2" thickBot="1" x14ac:dyDescent="0.35">
      <c r="A54" s="221" t="s">
        <v>93</v>
      </c>
      <c r="B54" s="222"/>
      <c r="C54" s="223"/>
      <c r="D54" s="224"/>
      <c r="E54" s="2"/>
    </row>
    <row r="55" spans="1:5" ht="15.6" x14ac:dyDescent="0.3">
      <c r="A55" s="13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303310.05</v>
      </c>
      <c r="C56" s="22">
        <v>-225925.35</v>
      </c>
      <c r="D56" s="80">
        <f>SUM(B56:C56)</f>
        <v>77384.699999999983</v>
      </c>
      <c r="E56" s="2"/>
    </row>
    <row r="57" spans="1:5" ht="15.6" x14ac:dyDescent="0.3">
      <c r="A57" s="21" t="s">
        <v>66</v>
      </c>
      <c r="B57" s="24">
        <v>375355.12</v>
      </c>
      <c r="C57" s="22">
        <v>-221440.95</v>
      </c>
      <c r="D57" s="80">
        <f>SUM(B57:C57)</f>
        <v>153914.16999999998</v>
      </c>
      <c r="E57" s="2"/>
    </row>
    <row r="58" spans="1:5" ht="15.6" x14ac:dyDescent="0.3">
      <c r="A58" s="21" t="s">
        <v>67</v>
      </c>
      <c r="B58" s="24">
        <v>745496.96</v>
      </c>
      <c r="C58" s="22">
        <v>-225925.35</v>
      </c>
      <c r="D58" s="80">
        <f>SUM(B58:C58)</f>
        <v>519571.61</v>
      </c>
      <c r="E58" s="2"/>
    </row>
    <row r="59" spans="1:5" ht="15.6" x14ac:dyDescent="0.3">
      <c r="A59" s="21" t="s">
        <v>68</v>
      </c>
      <c r="B59" s="24">
        <v>268371.14</v>
      </c>
      <c r="C59" s="95">
        <v>-227985.75</v>
      </c>
      <c r="D59" s="101">
        <f>SUM(B59:C59)</f>
        <v>40385.390000000014</v>
      </c>
      <c r="E59" s="25"/>
    </row>
    <row r="60" spans="1:5" ht="15.6" x14ac:dyDescent="0.3">
      <c r="A60" s="21" t="s">
        <v>69</v>
      </c>
      <c r="B60" s="24"/>
      <c r="C60" s="22"/>
      <c r="D60" s="11"/>
      <c r="E60" s="2"/>
    </row>
    <row r="61" spans="1:5" ht="15.6" x14ac:dyDescent="0.3">
      <c r="A61" s="21" t="s">
        <v>70</v>
      </c>
      <c r="B61" s="26"/>
      <c r="C61" s="22"/>
      <c r="D61" s="11"/>
      <c r="E61" s="2"/>
    </row>
    <row r="62" spans="1:5" ht="15.6" x14ac:dyDescent="0.3">
      <c r="A62" s="21" t="s">
        <v>71</v>
      </c>
      <c r="B62" s="24"/>
      <c r="C62" s="22"/>
      <c r="D62" s="70"/>
      <c r="E62" s="2"/>
    </row>
    <row r="63" spans="1:5" ht="15.6" x14ac:dyDescent="0.3">
      <c r="A63" s="21" t="s">
        <v>72</v>
      </c>
      <c r="B63" s="22"/>
      <c r="C63" s="22"/>
      <c r="D63" s="11"/>
      <c r="E63" s="2"/>
    </row>
    <row r="64" spans="1:5" ht="15.6" x14ac:dyDescent="0.3">
      <c r="A64" s="21" t="s">
        <v>73</v>
      </c>
      <c r="B64" s="22"/>
      <c r="C64" s="22"/>
      <c r="D64" s="70"/>
      <c r="E64" s="2"/>
    </row>
    <row r="65" spans="1:5" ht="15.6" x14ac:dyDescent="0.3">
      <c r="A65" s="21" t="s">
        <v>74</v>
      </c>
      <c r="B65" s="24"/>
      <c r="C65" s="22"/>
      <c r="D65" s="23"/>
      <c r="E65" s="2"/>
    </row>
    <row r="66" spans="1:5" ht="15.6" x14ac:dyDescent="0.3">
      <c r="A66" s="21" t="s">
        <v>75</v>
      </c>
      <c r="B66" s="22"/>
      <c r="C66" s="22"/>
      <c r="D66" s="70"/>
      <c r="E66" s="2"/>
    </row>
    <row r="67" spans="1:5" ht="15.6" x14ac:dyDescent="0.3">
      <c r="A67" s="21" t="s">
        <v>76</v>
      </c>
      <c r="B67" s="27"/>
      <c r="C67" s="22"/>
      <c r="D67" s="11"/>
      <c r="E67" s="2"/>
    </row>
    <row r="68" spans="1:5" ht="15.6" x14ac:dyDescent="0.3">
      <c r="A68" s="21" t="s">
        <v>77</v>
      </c>
      <c r="B68" s="27"/>
      <c r="C68" s="22"/>
      <c r="D68" s="11"/>
      <c r="E68" s="2"/>
    </row>
    <row r="69" spans="1:5" ht="15.6" x14ac:dyDescent="0.3">
      <c r="A69" s="21" t="s">
        <v>78</v>
      </c>
      <c r="B69" s="75"/>
      <c r="C69" s="22"/>
      <c r="D69" s="11"/>
      <c r="E69" s="2"/>
    </row>
    <row r="70" spans="1:5" ht="15.6" x14ac:dyDescent="0.3">
      <c r="A70" s="28" t="s">
        <v>79</v>
      </c>
      <c r="B70" s="28">
        <f>SUM(B56:B69)</f>
        <v>1692533.27</v>
      </c>
      <c r="C70" s="30">
        <f>SUM(C56:C69)</f>
        <v>-901277.4</v>
      </c>
      <c r="D70" s="28">
        <f>SUM(D56:D69)</f>
        <v>791255.87</v>
      </c>
      <c r="E70" s="2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78" t="s">
        <v>112</v>
      </c>
      <c r="B73" s="77">
        <f>SUM(D16+D32+D42)</f>
        <v>56188334.43</v>
      </c>
      <c r="C73" s="32">
        <f>SUM(B73-B72)</f>
        <v>27740525.75</v>
      </c>
    </row>
    <row r="74" spans="1:5" ht="15.6" x14ac:dyDescent="0.3">
      <c r="A74" s="19" t="s">
        <v>95</v>
      </c>
      <c r="B74" s="28">
        <f>SUM(E48*C74)</f>
        <v>2683.7114000000001</v>
      </c>
      <c r="C74" s="76">
        <v>0.01</v>
      </c>
    </row>
  </sheetData>
  <mergeCells count="15">
    <mergeCell ref="A8:G8"/>
    <mergeCell ref="A9:G9"/>
    <mergeCell ref="A10:G10"/>
    <mergeCell ref="A11:G11"/>
    <mergeCell ref="A48:D48"/>
    <mergeCell ref="F44:G44"/>
    <mergeCell ref="A46:C46"/>
    <mergeCell ref="A50:C50"/>
    <mergeCell ref="A51:C51"/>
    <mergeCell ref="A54:D54"/>
    <mergeCell ref="A18:G18"/>
    <mergeCell ref="F19:G19"/>
    <mergeCell ref="A32:C32"/>
    <mergeCell ref="F34:G34"/>
    <mergeCell ref="A42:C42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8:G75"/>
  <sheetViews>
    <sheetView topLeftCell="A49" workbookViewId="0">
      <selection activeCell="B60" sqref="B60"/>
    </sheetView>
  </sheetViews>
  <sheetFormatPr defaultRowHeight="14.4" x14ac:dyDescent="0.3"/>
  <cols>
    <col min="1" max="1" width="18.109375" customWidth="1"/>
    <col min="2" max="2" width="23.5546875" customWidth="1"/>
    <col min="3" max="3" width="21.44140625" customWidth="1"/>
    <col min="4" max="4" width="20.109375" customWidth="1"/>
    <col min="5" max="5" width="17.6640625" customWidth="1"/>
    <col min="6" max="6" width="24.88671875" customWidth="1"/>
    <col min="7" max="7" width="21.33203125" customWidth="1"/>
  </cols>
  <sheetData>
    <row r="8" spans="1:7" ht="21.6" thickBot="1" x14ac:dyDescent="0.55000000000000004">
      <c r="D8" s="81" t="s">
        <v>0</v>
      </c>
    </row>
    <row r="9" spans="1:7" ht="15.6" x14ac:dyDescent="0.3">
      <c r="A9" s="212" t="s">
        <v>1</v>
      </c>
      <c r="B9" s="213"/>
      <c r="C9" s="213"/>
      <c r="D9" s="213"/>
      <c r="E9" s="213"/>
      <c r="F9" s="213"/>
      <c r="G9" s="214"/>
    </row>
    <row r="10" spans="1:7" ht="16.2" thickBot="1" x14ac:dyDescent="0.35">
      <c r="A10" s="215" t="s">
        <v>2</v>
      </c>
      <c r="B10" s="216"/>
      <c r="C10" s="216"/>
      <c r="D10" s="216"/>
      <c r="E10" s="216"/>
      <c r="F10" s="216"/>
      <c r="G10" s="217"/>
    </row>
    <row r="11" spans="1:7" ht="16.2" thickBot="1" x14ac:dyDescent="0.35">
      <c r="A11" s="230" t="s">
        <v>97</v>
      </c>
      <c r="B11" s="231"/>
      <c r="C11" s="231"/>
      <c r="D11" s="231"/>
      <c r="E11" s="231"/>
      <c r="F11" s="231"/>
      <c r="G11" s="232"/>
    </row>
    <row r="12" spans="1:7" ht="24" thickBot="1" x14ac:dyDescent="0.5">
      <c r="A12" s="227" t="s">
        <v>117</v>
      </c>
      <c r="B12" s="228"/>
      <c r="C12" s="228"/>
      <c r="D12" s="228"/>
      <c r="E12" s="228"/>
      <c r="F12" s="228"/>
      <c r="G12" s="229"/>
    </row>
    <row r="13" spans="1:7" ht="16.2" thickBot="1" x14ac:dyDescent="0.35">
      <c r="A13" s="50" t="s">
        <v>3</v>
      </c>
      <c r="B13" s="51"/>
      <c r="C13" s="51"/>
      <c r="D13" s="52">
        <v>0</v>
      </c>
      <c r="E13" s="2"/>
    </row>
    <row r="14" spans="1:7" ht="16.2" thickBot="1" x14ac:dyDescent="0.35">
      <c r="A14" s="38" t="s">
        <v>4</v>
      </c>
      <c r="B14" s="39"/>
      <c r="C14" s="39"/>
      <c r="D14" s="3">
        <v>0</v>
      </c>
      <c r="E14" s="2"/>
    </row>
    <row r="15" spans="1:7" ht="16.2" thickBot="1" x14ac:dyDescent="0.35">
      <c r="A15" s="38" t="s">
        <v>5</v>
      </c>
      <c r="B15" s="39" t="s">
        <v>6</v>
      </c>
      <c r="C15" s="39"/>
      <c r="D15" s="3">
        <v>494897.88</v>
      </c>
      <c r="E15" s="2"/>
    </row>
    <row r="16" spans="1:7" ht="16.2" thickBot="1" x14ac:dyDescent="0.35">
      <c r="A16" s="41" t="s">
        <v>5</v>
      </c>
      <c r="B16" s="40" t="s">
        <v>7</v>
      </c>
      <c r="C16" s="40"/>
      <c r="D16" s="42">
        <v>92876.04</v>
      </c>
      <c r="E16" s="2"/>
    </row>
    <row r="17" spans="1:7" ht="16.2" thickBot="1" x14ac:dyDescent="0.35">
      <c r="A17" s="38" t="s">
        <v>85</v>
      </c>
      <c r="B17" s="39"/>
      <c r="C17" s="45"/>
      <c r="D17" s="46">
        <f>SUM(D13:D16)</f>
        <v>587773.92000000004</v>
      </c>
      <c r="E17" s="2"/>
    </row>
    <row r="18" spans="1:7" ht="16.2" thickBot="1" x14ac:dyDescent="0.35">
      <c r="A18" s="43"/>
      <c r="B18" s="43"/>
      <c r="C18" s="43"/>
      <c r="D18" s="44"/>
      <c r="E18" s="2"/>
    </row>
    <row r="19" spans="1:7" ht="16.2" thickBot="1" x14ac:dyDescent="0.35">
      <c r="A19" s="230" t="s">
        <v>83</v>
      </c>
      <c r="B19" s="231"/>
      <c r="C19" s="231"/>
      <c r="D19" s="231"/>
      <c r="E19" s="231"/>
      <c r="F19" s="231"/>
      <c r="G19" s="232"/>
    </row>
    <row r="20" spans="1:7" ht="16.2" thickBot="1" x14ac:dyDescent="0.35">
      <c r="A20" s="47" t="s">
        <v>8</v>
      </c>
      <c r="B20" s="47" t="s">
        <v>9</v>
      </c>
      <c r="C20" s="82" t="s">
        <v>10</v>
      </c>
      <c r="D20" s="48" t="s">
        <v>11</v>
      </c>
      <c r="E20" s="49" t="s">
        <v>12</v>
      </c>
      <c r="F20" s="233" t="s">
        <v>84</v>
      </c>
      <c r="G20" s="234"/>
    </row>
    <row r="21" spans="1:7" ht="15.6" x14ac:dyDescent="0.3">
      <c r="A21" s="6" t="s">
        <v>13</v>
      </c>
      <c r="B21" s="7" t="s">
        <v>14</v>
      </c>
      <c r="C21" s="8" t="s">
        <v>15</v>
      </c>
      <c r="D21" s="9">
        <v>6598217.8899999997</v>
      </c>
      <c r="E21" s="91">
        <v>70094.16</v>
      </c>
      <c r="F21" s="37"/>
      <c r="G21" s="37"/>
    </row>
    <row r="22" spans="1:7" ht="15.6" x14ac:dyDescent="0.3">
      <c r="A22" s="11" t="s">
        <v>16</v>
      </c>
      <c r="B22" s="8" t="s">
        <v>17</v>
      </c>
      <c r="C22" s="8" t="s">
        <v>18</v>
      </c>
      <c r="D22" s="9">
        <v>4592671.87</v>
      </c>
      <c r="E22" s="91">
        <v>42231.97</v>
      </c>
      <c r="F22" s="36" t="s">
        <v>107</v>
      </c>
      <c r="G22" s="92" t="s">
        <v>108</v>
      </c>
    </row>
    <row r="23" spans="1:7" ht="15.6" x14ac:dyDescent="0.3">
      <c r="A23" s="11" t="s">
        <v>19</v>
      </c>
      <c r="B23" s="8" t="s">
        <v>20</v>
      </c>
      <c r="C23" s="8" t="s">
        <v>18</v>
      </c>
      <c r="D23" s="9">
        <v>5488211.3799999999</v>
      </c>
      <c r="E23" s="91">
        <v>46428</v>
      </c>
      <c r="F23" s="36"/>
      <c r="G23" s="36"/>
    </row>
    <row r="24" spans="1:7" ht="15.6" x14ac:dyDescent="0.3">
      <c r="A24" s="11" t="s">
        <v>21</v>
      </c>
      <c r="B24" s="8" t="s">
        <v>22</v>
      </c>
      <c r="C24" s="8" t="s">
        <v>15</v>
      </c>
      <c r="D24" s="9">
        <v>5664209.2400000002</v>
      </c>
      <c r="E24" s="91">
        <v>60324.71</v>
      </c>
      <c r="F24" s="36" t="s">
        <v>109</v>
      </c>
      <c r="G24" s="36" t="s">
        <v>17</v>
      </c>
    </row>
    <row r="25" spans="1:7" ht="15.6" x14ac:dyDescent="0.3">
      <c r="A25" s="11" t="s">
        <v>23</v>
      </c>
      <c r="B25" s="8" t="s">
        <v>24</v>
      </c>
      <c r="C25" s="8" t="s">
        <v>25</v>
      </c>
      <c r="D25" s="9">
        <v>981507.46</v>
      </c>
      <c r="E25" s="90">
        <v>8937.6299999999992</v>
      </c>
      <c r="F25" s="36"/>
      <c r="G25" s="36"/>
    </row>
    <row r="26" spans="1:7" ht="15.6" x14ac:dyDescent="0.3">
      <c r="A26" s="11" t="s">
        <v>26</v>
      </c>
      <c r="B26" s="8" t="s">
        <v>27</v>
      </c>
      <c r="C26" s="8" t="s">
        <v>25</v>
      </c>
      <c r="D26" s="9">
        <v>2219250.67</v>
      </c>
      <c r="E26" s="91">
        <v>23386.55</v>
      </c>
      <c r="F26" s="36"/>
      <c r="G26" s="36"/>
    </row>
    <row r="27" spans="1:7" ht="15.6" x14ac:dyDescent="0.3">
      <c r="A27" s="11" t="s">
        <v>28</v>
      </c>
      <c r="B27" s="7" t="s">
        <v>29</v>
      </c>
      <c r="C27" s="7" t="s">
        <v>25</v>
      </c>
      <c r="D27" s="9">
        <v>1090576.44</v>
      </c>
      <c r="E27" s="90">
        <v>16690.8</v>
      </c>
      <c r="F27" s="36"/>
      <c r="G27" s="36"/>
    </row>
    <row r="28" spans="1:7" ht="15.6" x14ac:dyDescent="0.3">
      <c r="A28" s="12" t="s">
        <v>30</v>
      </c>
      <c r="B28" s="7" t="s">
        <v>31</v>
      </c>
      <c r="C28" s="7" t="s">
        <v>25</v>
      </c>
      <c r="D28" s="9">
        <v>1328021.1200000001</v>
      </c>
      <c r="E28" s="91">
        <v>12869.51</v>
      </c>
      <c r="F28" s="36"/>
      <c r="G28" s="36"/>
    </row>
    <row r="29" spans="1:7" ht="15.6" x14ac:dyDescent="0.3">
      <c r="A29" s="11" t="s">
        <v>32</v>
      </c>
      <c r="B29" s="7" t="s">
        <v>33</v>
      </c>
      <c r="C29" s="7"/>
      <c r="D29" s="9">
        <v>269087.90999999997</v>
      </c>
      <c r="E29" s="91">
        <v>2288.5300000000002</v>
      </c>
      <c r="F29" s="36"/>
      <c r="G29" s="36"/>
    </row>
    <row r="30" spans="1:7" ht="15.6" x14ac:dyDescent="0.3">
      <c r="A30" s="11" t="s">
        <v>34</v>
      </c>
      <c r="B30" s="7" t="s">
        <v>35</v>
      </c>
      <c r="C30" s="7"/>
      <c r="D30" s="9">
        <v>613419.68000000005</v>
      </c>
      <c r="E30" s="91">
        <v>18267.02</v>
      </c>
      <c r="F30" s="36"/>
      <c r="G30" s="36"/>
    </row>
    <row r="31" spans="1:7" ht="15.6" x14ac:dyDescent="0.3">
      <c r="A31" s="6" t="s">
        <v>36</v>
      </c>
      <c r="B31" s="8" t="s">
        <v>37</v>
      </c>
      <c r="C31" s="8"/>
      <c r="D31" s="9">
        <v>1223374.27</v>
      </c>
      <c r="E31" s="91">
        <v>13215.6</v>
      </c>
      <c r="F31" s="36"/>
      <c r="G31" s="36"/>
    </row>
    <row r="32" spans="1:7" ht="15.6" x14ac:dyDescent="0.3">
      <c r="A32" s="53" t="s">
        <v>38</v>
      </c>
      <c r="B32" s="89" t="s">
        <v>39</v>
      </c>
      <c r="C32" s="54"/>
      <c r="D32" s="9">
        <v>0</v>
      </c>
      <c r="E32" s="33">
        <v>0</v>
      </c>
      <c r="F32" s="88"/>
      <c r="G32" s="88"/>
    </row>
    <row r="33" spans="1:7" ht="15.6" x14ac:dyDescent="0.3">
      <c r="A33" s="218" t="s">
        <v>87</v>
      </c>
      <c r="B33" s="219"/>
      <c r="C33" s="220"/>
      <c r="D33" s="61">
        <f>SUM(D21:D32)</f>
        <v>30068547.930000007</v>
      </c>
      <c r="E33" s="62">
        <f>SUM(E21:E32)</f>
        <v>314734.48000000004</v>
      </c>
    </row>
    <row r="34" spans="1:7" ht="16.2" thickBot="1" x14ac:dyDescent="0.35">
      <c r="A34" s="2"/>
      <c r="B34" s="55"/>
      <c r="C34" s="56"/>
      <c r="D34" s="44"/>
      <c r="E34" s="57"/>
    </row>
    <row r="35" spans="1:7" ht="16.2" thickBot="1" x14ac:dyDescent="0.35">
      <c r="A35" s="4" t="s">
        <v>40</v>
      </c>
      <c r="B35" s="4" t="s">
        <v>9</v>
      </c>
      <c r="C35" s="83" t="s">
        <v>10</v>
      </c>
      <c r="D35" s="5" t="s">
        <v>11</v>
      </c>
      <c r="E35" s="58" t="s">
        <v>12</v>
      </c>
      <c r="F35" s="233" t="s">
        <v>84</v>
      </c>
      <c r="G35" s="234"/>
    </row>
    <row r="36" spans="1:7" ht="15.6" x14ac:dyDescent="0.3">
      <c r="A36" s="11" t="s">
        <v>41</v>
      </c>
      <c r="B36" s="8" t="s">
        <v>42</v>
      </c>
      <c r="C36" s="8" t="s">
        <v>43</v>
      </c>
      <c r="D36" s="3">
        <v>1329383.04</v>
      </c>
      <c r="E36" s="105">
        <v>10156.549999999999</v>
      </c>
      <c r="F36" s="37"/>
      <c r="G36" s="37"/>
    </row>
    <row r="37" spans="1:7" ht="15.6" x14ac:dyDescent="0.3">
      <c r="A37" s="11" t="s">
        <v>44</v>
      </c>
      <c r="B37" s="8" t="s">
        <v>45</v>
      </c>
      <c r="C37" s="8" t="s">
        <v>43</v>
      </c>
      <c r="D37" s="3">
        <v>2340310.7799999998</v>
      </c>
      <c r="E37" s="104">
        <v>13398.93</v>
      </c>
      <c r="F37" s="36"/>
      <c r="G37" s="36"/>
    </row>
    <row r="38" spans="1:7" ht="15.6" x14ac:dyDescent="0.3">
      <c r="A38" s="11" t="s">
        <v>46</v>
      </c>
      <c r="B38" s="8" t="s">
        <v>47</v>
      </c>
      <c r="C38" s="8" t="s">
        <v>48</v>
      </c>
      <c r="D38" s="3">
        <v>1651416.63</v>
      </c>
      <c r="E38" s="104">
        <v>17499.689999999999</v>
      </c>
      <c r="F38" s="36"/>
      <c r="G38" s="36"/>
    </row>
    <row r="39" spans="1:7" ht="15.6" x14ac:dyDescent="0.3">
      <c r="A39" s="11" t="s">
        <v>49</v>
      </c>
      <c r="B39" s="8" t="s">
        <v>50</v>
      </c>
      <c r="C39" s="8" t="s">
        <v>18</v>
      </c>
      <c r="D39" s="3">
        <v>5850672.6900000004</v>
      </c>
      <c r="E39" s="105">
        <v>53427.06</v>
      </c>
      <c r="F39" s="36"/>
      <c r="G39" s="36"/>
    </row>
    <row r="40" spans="1:7" ht="15.6" x14ac:dyDescent="0.3">
      <c r="A40" s="11" t="s">
        <v>51</v>
      </c>
      <c r="B40" s="8" t="s">
        <v>52</v>
      </c>
      <c r="C40" s="8" t="s">
        <v>53</v>
      </c>
      <c r="D40" s="3">
        <v>4042896.08</v>
      </c>
      <c r="E40" s="105">
        <v>38220.720000000001</v>
      </c>
      <c r="F40" s="84" t="s">
        <v>110</v>
      </c>
      <c r="G40" s="93" t="s">
        <v>118</v>
      </c>
    </row>
    <row r="41" spans="1:7" ht="15.6" x14ac:dyDescent="0.3">
      <c r="A41" s="11" t="s">
        <v>54</v>
      </c>
      <c r="B41" s="8" t="s">
        <v>55</v>
      </c>
      <c r="C41" s="8" t="s">
        <v>56</v>
      </c>
      <c r="D41" s="15">
        <v>5128657.51</v>
      </c>
      <c r="E41" s="104">
        <v>47233.29</v>
      </c>
      <c r="F41" s="36"/>
      <c r="G41" s="36"/>
    </row>
    <row r="42" spans="1:7" ht="15.6" x14ac:dyDescent="0.3">
      <c r="A42" s="53" t="s">
        <v>57</v>
      </c>
      <c r="B42" s="54" t="s">
        <v>58</v>
      </c>
      <c r="C42" s="54" t="s">
        <v>59</v>
      </c>
      <c r="D42" s="64">
        <v>6019072.1799999997</v>
      </c>
      <c r="E42" s="103">
        <v>48814.53</v>
      </c>
      <c r="F42" s="36"/>
      <c r="G42" s="36"/>
    </row>
    <row r="43" spans="1:7" ht="15.6" x14ac:dyDescent="0.3">
      <c r="A43" s="235" t="s">
        <v>88</v>
      </c>
      <c r="B43" s="235"/>
      <c r="C43" s="235"/>
      <c r="D43" s="61">
        <f>SUM(D36:D42)</f>
        <v>26362408.91</v>
      </c>
      <c r="E43" s="61">
        <f>SUM(E36:E42)</f>
        <v>228750.77000000002</v>
      </c>
    </row>
    <row r="44" spans="1:7" ht="16.2" thickBot="1" x14ac:dyDescent="0.35">
      <c r="A44" s="2"/>
      <c r="B44" s="55"/>
      <c r="C44" s="56"/>
      <c r="D44" s="44"/>
      <c r="E44" s="44"/>
      <c r="F44" s="63"/>
    </row>
    <row r="45" spans="1:7" ht="16.2" thickBot="1" x14ac:dyDescent="0.35">
      <c r="A45" s="16" t="s">
        <v>60</v>
      </c>
      <c r="B45" s="16" t="s">
        <v>9</v>
      </c>
      <c r="C45" s="16" t="s">
        <v>10</v>
      </c>
      <c r="D45" s="5" t="s">
        <v>11</v>
      </c>
      <c r="E45" s="5" t="s">
        <v>12</v>
      </c>
      <c r="F45" s="225" t="s">
        <v>84</v>
      </c>
      <c r="G45" s="226"/>
    </row>
    <row r="46" spans="1:7" ht="16.2" thickBot="1" x14ac:dyDescent="0.35">
      <c r="A46" s="17" t="s">
        <v>61</v>
      </c>
      <c r="B46" s="18">
        <v>0</v>
      </c>
      <c r="C46" s="18">
        <v>0</v>
      </c>
      <c r="D46" s="3"/>
      <c r="E46" s="98"/>
      <c r="F46" s="99"/>
      <c r="G46" s="100"/>
    </row>
    <row r="47" spans="1:7" ht="15.6" x14ac:dyDescent="0.3">
      <c r="A47" s="235" t="s">
        <v>89</v>
      </c>
      <c r="B47" s="235"/>
      <c r="C47" s="235"/>
      <c r="D47" s="61"/>
      <c r="E47" s="61"/>
    </row>
    <row r="48" spans="1:7" ht="16.2" thickBot="1" x14ac:dyDescent="0.35">
      <c r="A48" s="65"/>
      <c r="B48" s="65"/>
      <c r="C48" s="65"/>
      <c r="D48" s="44"/>
      <c r="E48" s="44"/>
    </row>
    <row r="49" spans="1:5" ht="16.2" thickBot="1" x14ac:dyDescent="0.35">
      <c r="A49" s="240" t="s">
        <v>92</v>
      </c>
      <c r="B49" s="241"/>
      <c r="C49" s="241"/>
      <c r="D49" s="241"/>
      <c r="E49" s="79">
        <f>SUM(E33+E43)</f>
        <v>543485.25</v>
      </c>
    </row>
    <row r="50" spans="1:5" ht="16.2" thickBot="1" x14ac:dyDescent="0.35">
      <c r="A50" s="59"/>
      <c r="B50" s="60"/>
      <c r="C50" s="60"/>
      <c r="D50" s="44"/>
      <c r="E50" s="57"/>
    </row>
    <row r="51" spans="1:5" ht="16.2" thickBot="1" x14ac:dyDescent="0.35">
      <c r="A51" s="236" t="s">
        <v>90</v>
      </c>
      <c r="B51" s="237"/>
      <c r="C51" s="237"/>
      <c r="D51" s="71">
        <f>SUM(D33+D43)</f>
        <v>56430956.840000004</v>
      </c>
      <c r="E51" s="44"/>
    </row>
    <row r="52" spans="1:5" ht="16.2" thickBot="1" x14ac:dyDescent="0.35">
      <c r="A52" s="238" t="s">
        <v>85</v>
      </c>
      <c r="B52" s="239"/>
      <c r="C52" s="239"/>
      <c r="D52" s="71">
        <f>SUM(D13+D14+D15+D16)</f>
        <v>587773.92000000004</v>
      </c>
      <c r="E52" s="66"/>
    </row>
    <row r="53" spans="1:5" ht="16.2" thickBot="1" x14ac:dyDescent="0.35">
      <c r="A53" s="67" t="s">
        <v>91</v>
      </c>
      <c r="B53" s="68"/>
      <c r="C53" s="69"/>
      <c r="D53" s="71">
        <f>SUM(D52+D51)</f>
        <v>57018730.760000005</v>
      </c>
      <c r="E53" s="2"/>
    </row>
    <row r="54" spans="1:5" ht="16.2" thickBot="1" x14ac:dyDescent="0.35">
      <c r="A54" s="43"/>
      <c r="B54" s="65"/>
      <c r="C54" s="65"/>
      <c r="D54" s="44"/>
      <c r="E54" s="2"/>
    </row>
    <row r="55" spans="1:5" ht="16.2" thickBot="1" x14ac:dyDescent="0.35">
      <c r="A55" s="221" t="s">
        <v>93</v>
      </c>
      <c r="B55" s="222"/>
      <c r="C55" s="223"/>
      <c r="D55" s="224"/>
      <c r="E55" s="2"/>
    </row>
    <row r="56" spans="1:5" ht="15.6" x14ac:dyDescent="0.3">
      <c r="A56" s="13" t="s">
        <v>62</v>
      </c>
      <c r="B56" s="47" t="s">
        <v>63</v>
      </c>
      <c r="C56" s="86" t="s">
        <v>64</v>
      </c>
      <c r="D56" s="74" t="s">
        <v>96</v>
      </c>
      <c r="E56" s="2"/>
    </row>
    <row r="57" spans="1:5" ht="15.6" x14ac:dyDescent="0.3">
      <c r="A57" s="21" t="s">
        <v>65</v>
      </c>
      <c r="B57" s="21">
        <v>303310.05</v>
      </c>
      <c r="C57" s="22">
        <v>-225925.35</v>
      </c>
      <c r="D57" s="80">
        <f>SUM(B57:C57)</f>
        <v>77384.699999999983</v>
      </c>
      <c r="E57" s="2"/>
    </row>
    <row r="58" spans="1:5" ht="15.6" x14ac:dyDescent="0.3">
      <c r="A58" s="21" t="s">
        <v>66</v>
      </c>
      <c r="B58" s="24">
        <v>375355.12</v>
      </c>
      <c r="C58" s="22">
        <v>-221440.95</v>
      </c>
      <c r="D58" s="80">
        <f>SUM(B58:C58)</f>
        <v>153914.16999999998</v>
      </c>
      <c r="E58" s="2"/>
    </row>
    <row r="59" spans="1:5" ht="15.6" x14ac:dyDescent="0.3">
      <c r="A59" s="21" t="s">
        <v>67</v>
      </c>
      <c r="B59" s="24">
        <v>745496.96</v>
      </c>
      <c r="C59" s="22">
        <v>-225925.35</v>
      </c>
      <c r="D59" s="80">
        <f>SUM(B59:C59)</f>
        <v>519571.61</v>
      </c>
      <c r="E59" s="2"/>
    </row>
    <row r="60" spans="1:5" ht="15.6" x14ac:dyDescent="0.3">
      <c r="A60" s="21" t="s">
        <v>68</v>
      </c>
      <c r="B60" s="24">
        <v>268371.14</v>
      </c>
      <c r="C60" s="95">
        <v>-227985.75</v>
      </c>
      <c r="D60" s="101">
        <f>SUM(B60:C60)</f>
        <v>40385.390000000014</v>
      </c>
      <c r="E60" s="25"/>
    </row>
    <row r="61" spans="1:5" ht="15.6" x14ac:dyDescent="0.3">
      <c r="A61" s="21" t="s">
        <v>69</v>
      </c>
      <c r="B61" s="24">
        <v>543485.25</v>
      </c>
      <c r="C61" s="22">
        <v>-225125.35</v>
      </c>
      <c r="D61" s="21">
        <f>SUM(B61:C61)</f>
        <v>318359.90000000002</v>
      </c>
      <c r="E61" s="2"/>
    </row>
    <row r="62" spans="1:5" ht="15.6" x14ac:dyDescent="0.3">
      <c r="A62" s="21" t="s">
        <v>70</v>
      </c>
      <c r="B62" s="26"/>
      <c r="C62" s="22"/>
      <c r="D62" s="11"/>
      <c r="E62" s="2"/>
    </row>
    <row r="63" spans="1:5" ht="15.6" x14ac:dyDescent="0.3">
      <c r="A63" s="21" t="s">
        <v>71</v>
      </c>
      <c r="B63" s="24"/>
      <c r="C63" s="22"/>
      <c r="D63" s="70"/>
      <c r="E63" s="2"/>
    </row>
    <row r="64" spans="1:5" ht="15.6" x14ac:dyDescent="0.3">
      <c r="A64" s="21" t="s">
        <v>72</v>
      </c>
      <c r="B64" s="22"/>
      <c r="C64" s="22"/>
      <c r="D64" s="11"/>
      <c r="E64" s="2"/>
    </row>
    <row r="65" spans="1:5" ht="15.6" x14ac:dyDescent="0.3">
      <c r="A65" s="21" t="s">
        <v>73</v>
      </c>
      <c r="B65" s="22"/>
      <c r="C65" s="22"/>
      <c r="D65" s="70"/>
      <c r="E65" s="2"/>
    </row>
    <row r="66" spans="1:5" ht="15.6" x14ac:dyDescent="0.3">
      <c r="A66" s="21" t="s">
        <v>74</v>
      </c>
      <c r="B66" s="24"/>
      <c r="C66" s="22"/>
      <c r="D66" s="23"/>
      <c r="E66" s="2"/>
    </row>
    <row r="67" spans="1:5" ht="15.6" x14ac:dyDescent="0.3">
      <c r="A67" s="21" t="s">
        <v>75</v>
      </c>
      <c r="B67" s="22"/>
      <c r="C67" s="22"/>
      <c r="D67" s="70"/>
      <c r="E67" s="2"/>
    </row>
    <row r="68" spans="1:5" ht="15.6" x14ac:dyDescent="0.3">
      <c r="A68" s="21" t="s">
        <v>76</v>
      </c>
      <c r="B68" s="27"/>
      <c r="C68" s="22"/>
      <c r="D68" s="11"/>
      <c r="E68" s="2"/>
    </row>
    <row r="69" spans="1:5" ht="15.6" x14ac:dyDescent="0.3">
      <c r="A69" s="21" t="s">
        <v>77</v>
      </c>
      <c r="B69" s="27"/>
      <c r="C69" s="22"/>
      <c r="D69" s="11"/>
      <c r="E69" s="2"/>
    </row>
    <row r="70" spans="1:5" ht="15.6" x14ac:dyDescent="0.3">
      <c r="A70" s="21" t="s">
        <v>78</v>
      </c>
      <c r="B70" s="75"/>
      <c r="C70" s="22"/>
      <c r="D70" s="11"/>
      <c r="E70" s="2"/>
    </row>
    <row r="71" spans="1:5" ht="15.6" x14ac:dyDescent="0.3">
      <c r="A71" s="28" t="s">
        <v>79</v>
      </c>
      <c r="B71" s="28">
        <f>SUM(B57:B70)</f>
        <v>2236018.52</v>
      </c>
      <c r="C71" s="30">
        <f>SUM(C57:C70)</f>
        <v>-1126402.75</v>
      </c>
      <c r="D71" s="28">
        <f>SUM(B71:C71)</f>
        <v>1109615.77</v>
      </c>
      <c r="E71" s="102"/>
    </row>
    <row r="73" spans="1:5" ht="15.6" x14ac:dyDescent="0.3">
      <c r="A73" s="19" t="s">
        <v>80</v>
      </c>
      <c r="B73" s="32">
        <v>28447808.68</v>
      </c>
      <c r="C73" s="4" t="s">
        <v>81</v>
      </c>
    </row>
    <row r="74" spans="1:5" ht="21" x14ac:dyDescent="0.4">
      <c r="A74" s="78" t="s">
        <v>119</v>
      </c>
      <c r="B74" s="77">
        <f>SUM(D17+D33+D43)</f>
        <v>57018730.760000005</v>
      </c>
      <c r="C74" s="32">
        <f>SUM(B74-B73)</f>
        <v>28570922.080000006</v>
      </c>
    </row>
    <row r="75" spans="1:5" ht="15.6" x14ac:dyDescent="0.3">
      <c r="A75" s="19" t="s">
        <v>95</v>
      </c>
      <c r="B75" s="28">
        <f>SUM(E49*C75)</f>
        <v>5434.8525</v>
      </c>
      <c r="C75" s="76">
        <v>0.01</v>
      </c>
    </row>
  </sheetData>
  <mergeCells count="15">
    <mergeCell ref="F20:G20"/>
    <mergeCell ref="A9:G9"/>
    <mergeCell ref="A10:G10"/>
    <mergeCell ref="A11:G11"/>
    <mergeCell ref="A12:G12"/>
    <mergeCell ref="A19:G19"/>
    <mergeCell ref="A51:C51"/>
    <mergeCell ref="A52:C52"/>
    <mergeCell ref="A55:D55"/>
    <mergeCell ref="A33:C33"/>
    <mergeCell ref="F35:G35"/>
    <mergeCell ref="A43:C43"/>
    <mergeCell ref="F45:G45"/>
    <mergeCell ref="A47:C47"/>
    <mergeCell ref="A49:D49"/>
  </mergeCells>
  <pageMargins left="0.511811024" right="0.511811024" top="0.78740157499999996" bottom="0.78740157499999996" header="0.31496062000000002" footer="0.31496062000000002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8:G75"/>
  <sheetViews>
    <sheetView topLeftCell="A58" workbookViewId="0">
      <selection activeCell="D66" sqref="D66"/>
    </sheetView>
  </sheetViews>
  <sheetFormatPr defaultRowHeight="14.4" x14ac:dyDescent="0.3"/>
  <cols>
    <col min="1" max="1" width="34.5546875" customWidth="1"/>
    <col min="2" max="2" width="20.88671875" customWidth="1"/>
    <col min="3" max="3" width="17.109375" customWidth="1"/>
    <col min="4" max="4" width="25.109375" customWidth="1"/>
    <col min="5" max="5" width="17.5546875" customWidth="1"/>
    <col min="6" max="6" width="20.5546875" customWidth="1"/>
    <col min="7" max="7" width="17.6640625" customWidth="1"/>
  </cols>
  <sheetData>
    <row r="8" spans="1:7" ht="21.6" thickBot="1" x14ac:dyDescent="0.55000000000000004">
      <c r="D8" s="81" t="s">
        <v>0</v>
      </c>
    </row>
    <row r="9" spans="1:7" ht="15.6" x14ac:dyDescent="0.3">
      <c r="A9" s="212" t="s">
        <v>1</v>
      </c>
      <c r="B9" s="213"/>
      <c r="C9" s="213"/>
      <c r="D9" s="213"/>
      <c r="E9" s="213"/>
      <c r="F9" s="213"/>
      <c r="G9" s="214"/>
    </row>
    <row r="10" spans="1:7" ht="16.2" thickBot="1" x14ac:dyDescent="0.35">
      <c r="A10" s="215" t="s">
        <v>2</v>
      </c>
      <c r="B10" s="216"/>
      <c r="C10" s="216"/>
      <c r="D10" s="216"/>
      <c r="E10" s="216"/>
      <c r="F10" s="216"/>
      <c r="G10" s="217"/>
    </row>
    <row r="11" spans="1:7" ht="16.2" thickBot="1" x14ac:dyDescent="0.35">
      <c r="A11" s="230" t="s">
        <v>97</v>
      </c>
      <c r="B11" s="231"/>
      <c r="C11" s="231"/>
      <c r="D11" s="231"/>
      <c r="E11" s="231"/>
      <c r="F11" s="231"/>
      <c r="G11" s="232"/>
    </row>
    <row r="12" spans="1:7" ht="24" thickBot="1" x14ac:dyDescent="0.5">
      <c r="A12" s="227" t="s">
        <v>113</v>
      </c>
      <c r="B12" s="228"/>
      <c r="C12" s="228"/>
      <c r="D12" s="228"/>
      <c r="E12" s="228"/>
      <c r="F12" s="228"/>
      <c r="G12" s="229"/>
    </row>
    <row r="13" spans="1:7" ht="16.2" thickBot="1" x14ac:dyDescent="0.35">
      <c r="A13" s="50" t="s">
        <v>3</v>
      </c>
      <c r="B13" s="51"/>
      <c r="C13" s="51"/>
      <c r="D13" s="52">
        <v>0</v>
      </c>
      <c r="E13" s="2"/>
    </row>
    <row r="14" spans="1:7" ht="16.2" thickBot="1" x14ac:dyDescent="0.35">
      <c r="A14" s="38" t="s">
        <v>4</v>
      </c>
      <c r="B14" s="39"/>
      <c r="C14" s="39"/>
      <c r="D14" s="3">
        <v>0</v>
      </c>
      <c r="E14" s="2"/>
    </row>
    <row r="15" spans="1:7" ht="16.2" thickBot="1" x14ac:dyDescent="0.35">
      <c r="A15" s="38" t="s">
        <v>5</v>
      </c>
      <c r="B15" s="39" t="s">
        <v>6</v>
      </c>
      <c r="C15" s="39"/>
      <c r="D15" s="3">
        <v>443830.75</v>
      </c>
      <c r="E15" s="2"/>
    </row>
    <row r="16" spans="1:7" ht="16.2" thickBot="1" x14ac:dyDescent="0.35">
      <c r="A16" s="41" t="s">
        <v>5</v>
      </c>
      <c r="B16" s="40" t="s">
        <v>7</v>
      </c>
      <c r="C16" s="40"/>
      <c r="D16" s="42">
        <v>184378.58</v>
      </c>
      <c r="E16" s="2"/>
    </row>
    <row r="17" spans="1:7" ht="16.2" thickBot="1" x14ac:dyDescent="0.35">
      <c r="A17" s="38" t="s">
        <v>85</v>
      </c>
      <c r="B17" s="39"/>
      <c r="C17" s="45"/>
      <c r="D17" s="46">
        <f>SUM(D13:D16)</f>
        <v>628209.32999999996</v>
      </c>
      <c r="E17" s="2"/>
    </row>
    <row r="18" spans="1:7" ht="16.2" thickBot="1" x14ac:dyDescent="0.35">
      <c r="A18" s="43"/>
      <c r="B18" s="43"/>
      <c r="C18" s="43"/>
      <c r="D18" s="44"/>
      <c r="E18" s="2"/>
    </row>
    <row r="19" spans="1:7" ht="16.2" thickBot="1" x14ac:dyDescent="0.35">
      <c r="A19" s="230" t="s">
        <v>83</v>
      </c>
      <c r="B19" s="231"/>
      <c r="C19" s="231"/>
      <c r="D19" s="231"/>
      <c r="E19" s="231"/>
      <c r="F19" s="231"/>
      <c r="G19" s="232"/>
    </row>
    <row r="20" spans="1:7" ht="16.2" thickBot="1" x14ac:dyDescent="0.35">
      <c r="A20" s="47" t="s">
        <v>8</v>
      </c>
      <c r="B20" s="47" t="s">
        <v>9</v>
      </c>
      <c r="C20" s="82" t="s">
        <v>10</v>
      </c>
      <c r="D20" s="48" t="s">
        <v>11</v>
      </c>
      <c r="E20" s="49" t="s">
        <v>12</v>
      </c>
      <c r="F20" s="233" t="s">
        <v>84</v>
      </c>
      <c r="G20" s="234"/>
    </row>
    <row r="21" spans="1:7" ht="15.6" x14ac:dyDescent="0.3">
      <c r="A21" s="6" t="s">
        <v>13</v>
      </c>
      <c r="B21" s="7" t="s">
        <v>14</v>
      </c>
      <c r="C21" s="7" t="s">
        <v>15</v>
      </c>
      <c r="D21" s="9">
        <v>6665746.7699999996</v>
      </c>
      <c r="E21" s="35">
        <v>67528.88</v>
      </c>
      <c r="F21" s="37"/>
      <c r="G21" s="37"/>
    </row>
    <row r="22" spans="1:7" ht="15.6" x14ac:dyDescent="0.3">
      <c r="A22" s="12" t="s">
        <v>16</v>
      </c>
      <c r="B22" s="7" t="s">
        <v>17</v>
      </c>
      <c r="C22" s="7" t="s">
        <v>18</v>
      </c>
      <c r="D22" s="9">
        <v>4634464.0999999996</v>
      </c>
      <c r="E22" s="35">
        <v>41792.230000000003</v>
      </c>
      <c r="F22" s="36"/>
      <c r="G22" s="92"/>
    </row>
    <row r="23" spans="1:7" ht="15.6" x14ac:dyDescent="0.3">
      <c r="A23" s="12" t="s">
        <v>19</v>
      </c>
      <c r="B23" s="7" t="s">
        <v>20</v>
      </c>
      <c r="C23" s="7" t="s">
        <v>18</v>
      </c>
      <c r="D23" s="9">
        <v>5500523.5</v>
      </c>
      <c r="E23" s="35">
        <v>12312.12</v>
      </c>
      <c r="F23" s="36"/>
      <c r="G23" s="36"/>
    </row>
    <row r="24" spans="1:7" ht="15.6" x14ac:dyDescent="0.3">
      <c r="A24" s="12" t="s">
        <v>21</v>
      </c>
      <c r="B24" s="7" t="s">
        <v>22</v>
      </c>
      <c r="C24" s="7" t="s">
        <v>15</v>
      </c>
      <c r="D24" s="9">
        <v>5724284.4699999997</v>
      </c>
      <c r="E24" s="35">
        <v>60075.23</v>
      </c>
      <c r="F24" s="36"/>
      <c r="G24" s="36"/>
    </row>
    <row r="25" spans="1:7" ht="15.6" x14ac:dyDescent="0.3">
      <c r="A25" s="12" t="s">
        <v>23</v>
      </c>
      <c r="B25" s="7" t="s">
        <v>24</v>
      </c>
      <c r="C25" s="7" t="s">
        <v>25</v>
      </c>
      <c r="D25" s="9">
        <v>973674.42</v>
      </c>
      <c r="E25" s="106">
        <v>-7833.04</v>
      </c>
      <c r="F25" s="36"/>
      <c r="G25" s="36"/>
    </row>
    <row r="26" spans="1:7" ht="15.6" x14ac:dyDescent="0.3">
      <c r="A26" s="12" t="s">
        <v>26</v>
      </c>
      <c r="B26" s="7" t="s">
        <v>27</v>
      </c>
      <c r="C26" s="7" t="s">
        <v>25</v>
      </c>
      <c r="D26" s="9">
        <v>2224364.11</v>
      </c>
      <c r="E26" s="35">
        <v>5113.4399999999996</v>
      </c>
      <c r="F26" s="36"/>
      <c r="G26" s="36"/>
    </row>
    <row r="27" spans="1:7" ht="15.6" x14ac:dyDescent="0.3">
      <c r="A27" s="12" t="s">
        <v>28</v>
      </c>
      <c r="B27" s="7" t="s">
        <v>29</v>
      </c>
      <c r="C27" s="7" t="s">
        <v>25</v>
      </c>
      <c r="D27" s="9">
        <v>976211.71</v>
      </c>
      <c r="E27" s="106">
        <v>-114364.73</v>
      </c>
      <c r="F27" s="36"/>
      <c r="G27" s="36"/>
    </row>
    <row r="28" spans="1:7" ht="15.6" x14ac:dyDescent="0.3">
      <c r="A28" s="12" t="s">
        <v>30</v>
      </c>
      <c r="B28" s="7" t="s">
        <v>31</v>
      </c>
      <c r="C28" s="7" t="s">
        <v>25</v>
      </c>
      <c r="D28" s="9">
        <v>1317093.31</v>
      </c>
      <c r="E28" s="35">
        <v>-10927.81</v>
      </c>
      <c r="F28" s="36"/>
      <c r="G28" s="36"/>
    </row>
    <row r="29" spans="1:7" ht="15.6" x14ac:dyDescent="0.3">
      <c r="A29" s="12" t="s">
        <v>32</v>
      </c>
      <c r="B29" s="7" t="s">
        <v>33</v>
      </c>
      <c r="C29" s="7"/>
      <c r="D29" s="9">
        <v>270212.53999999998</v>
      </c>
      <c r="E29" s="35">
        <v>1124.6300000000001</v>
      </c>
      <c r="F29" s="36"/>
      <c r="G29" s="36"/>
    </row>
    <row r="30" spans="1:7" ht="15.6" x14ac:dyDescent="0.3">
      <c r="A30" s="12" t="s">
        <v>34</v>
      </c>
      <c r="B30" s="7" t="s">
        <v>35</v>
      </c>
      <c r="C30" s="7"/>
      <c r="D30" s="9">
        <v>548860.93999999994</v>
      </c>
      <c r="E30" s="35">
        <v>-64558.74</v>
      </c>
      <c r="F30" s="36"/>
      <c r="G30" s="36"/>
    </row>
    <row r="31" spans="1:7" ht="15.6" x14ac:dyDescent="0.3">
      <c r="A31" s="6" t="s">
        <v>36</v>
      </c>
      <c r="B31" s="7" t="s">
        <v>37</v>
      </c>
      <c r="C31" s="7"/>
      <c r="D31" s="9">
        <v>1236068.3999999999</v>
      </c>
      <c r="E31" s="35">
        <v>12694.13</v>
      </c>
      <c r="F31" s="36"/>
      <c r="G31" s="36"/>
    </row>
    <row r="32" spans="1:7" ht="15.6" x14ac:dyDescent="0.3">
      <c r="A32" s="107" t="s">
        <v>38</v>
      </c>
      <c r="B32" s="108" t="s">
        <v>39</v>
      </c>
      <c r="C32" s="108"/>
      <c r="D32" s="9">
        <v>0</v>
      </c>
      <c r="E32" s="35">
        <v>0</v>
      </c>
      <c r="F32" s="88"/>
      <c r="G32" s="88"/>
    </row>
    <row r="33" spans="1:7" ht="15.6" x14ac:dyDescent="0.3">
      <c r="A33" s="242" t="s">
        <v>87</v>
      </c>
      <c r="B33" s="243"/>
      <c r="C33" s="244"/>
      <c r="D33" s="3">
        <f>SUM(D21:D32)</f>
        <v>30071504.269999996</v>
      </c>
      <c r="E33" s="14">
        <f>SUM(E21:E32)</f>
        <v>2956.3400000000202</v>
      </c>
    </row>
    <row r="34" spans="1:7" ht="16.2" thickBot="1" x14ac:dyDescent="0.35">
      <c r="A34" s="109"/>
      <c r="B34" s="56"/>
      <c r="C34" s="56"/>
      <c r="D34" s="44"/>
      <c r="E34" s="57"/>
    </row>
    <row r="35" spans="1:7" ht="16.2" thickBot="1" x14ac:dyDescent="0.35">
      <c r="A35" s="110" t="s">
        <v>40</v>
      </c>
      <c r="B35" s="110" t="s">
        <v>9</v>
      </c>
      <c r="C35" s="111" t="s">
        <v>10</v>
      </c>
      <c r="D35" s="15" t="s">
        <v>11</v>
      </c>
      <c r="E35" s="112" t="s">
        <v>12</v>
      </c>
      <c r="F35" s="233" t="s">
        <v>84</v>
      </c>
      <c r="G35" s="234"/>
    </row>
    <row r="36" spans="1:7" ht="15.6" x14ac:dyDescent="0.3">
      <c r="A36" s="12" t="s">
        <v>41</v>
      </c>
      <c r="B36" s="7" t="s">
        <v>42</v>
      </c>
      <c r="C36" s="7" t="s">
        <v>43</v>
      </c>
      <c r="D36" s="3">
        <v>1333606.3500000001</v>
      </c>
      <c r="E36" s="14">
        <v>4223.3100000000004</v>
      </c>
      <c r="F36" s="37"/>
      <c r="G36" s="37"/>
    </row>
    <row r="37" spans="1:7" ht="15.6" x14ac:dyDescent="0.3">
      <c r="A37" s="12" t="s">
        <v>44</v>
      </c>
      <c r="B37" s="7" t="s">
        <v>45</v>
      </c>
      <c r="C37" s="7" t="s">
        <v>43</v>
      </c>
      <c r="D37" s="3">
        <v>2348229.48</v>
      </c>
      <c r="E37" s="3">
        <v>7918.7</v>
      </c>
      <c r="F37" s="36"/>
      <c r="G37" s="36"/>
    </row>
    <row r="38" spans="1:7" ht="15.6" x14ac:dyDescent="0.3">
      <c r="A38" s="12" t="s">
        <v>46</v>
      </c>
      <c r="B38" s="7" t="s">
        <v>47</v>
      </c>
      <c r="C38" s="7" t="s">
        <v>48</v>
      </c>
      <c r="D38" s="3">
        <v>1654963.25</v>
      </c>
      <c r="E38" s="3">
        <v>3546.62</v>
      </c>
      <c r="F38" s="36"/>
      <c r="G38" s="36"/>
    </row>
    <row r="39" spans="1:7" ht="15.6" x14ac:dyDescent="0.3">
      <c r="A39" s="12" t="s">
        <v>49</v>
      </c>
      <c r="B39" s="7" t="s">
        <v>50</v>
      </c>
      <c r="C39" s="7" t="s">
        <v>18</v>
      </c>
      <c r="D39" s="3">
        <v>5904388.4100000001</v>
      </c>
      <c r="E39" s="14">
        <v>53715.72</v>
      </c>
      <c r="F39" s="36"/>
      <c r="G39" s="36"/>
    </row>
    <row r="40" spans="1:7" ht="15.6" x14ac:dyDescent="0.3">
      <c r="A40" s="12" t="s">
        <v>51</v>
      </c>
      <c r="B40" s="7" t="s">
        <v>52</v>
      </c>
      <c r="C40" s="7" t="s">
        <v>53</v>
      </c>
      <c r="D40" s="3">
        <v>4064779</v>
      </c>
      <c r="E40" s="14">
        <v>37649.160000000003</v>
      </c>
      <c r="F40" s="84"/>
      <c r="G40" s="93"/>
    </row>
    <row r="41" spans="1:7" ht="15.6" x14ac:dyDescent="0.3">
      <c r="A41" s="12" t="s">
        <v>54</v>
      </c>
      <c r="B41" s="7" t="s">
        <v>55</v>
      </c>
      <c r="C41" s="7" t="s">
        <v>56</v>
      </c>
      <c r="D41" s="15">
        <v>5152384.01</v>
      </c>
      <c r="E41" s="3">
        <v>23726.5</v>
      </c>
      <c r="F41" s="36"/>
      <c r="G41" s="36"/>
    </row>
    <row r="42" spans="1:7" ht="15.6" x14ac:dyDescent="0.3">
      <c r="A42" s="107" t="s">
        <v>57</v>
      </c>
      <c r="B42" s="108" t="s">
        <v>58</v>
      </c>
      <c r="C42" s="108" t="s">
        <v>59</v>
      </c>
      <c r="D42" s="64">
        <v>6038903.7699999996</v>
      </c>
      <c r="E42" s="42">
        <v>19831.59</v>
      </c>
      <c r="F42" s="36"/>
      <c r="G42" s="36"/>
    </row>
    <row r="43" spans="1:7" ht="15.6" x14ac:dyDescent="0.3">
      <c r="A43" s="235" t="s">
        <v>88</v>
      </c>
      <c r="B43" s="235"/>
      <c r="C43" s="235"/>
      <c r="D43" s="61">
        <f>SUM(D36:D42)</f>
        <v>26497254.27</v>
      </c>
      <c r="E43" s="61">
        <f>SUM(E36:E42)</f>
        <v>150611.6</v>
      </c>
    </row>
    <row r="44" spans="1:7" ht="16.2" thickBot="1" x14ac:dyDescent="0.35">
      <c r="A44" s="2"/>
      <c r="B44" s="55"/>
      <c r="C44" s="56"/>
      <c r="D44" s="44"/>
      <c r="E44" s="44"/>
      <c r="F44" s="63"/>
    </row>
    <row r="45" spans="1:7" ht="15.6" x14ac:dyDescent="0.3">
      <c r="A45" s="16" t="s">
        <v>60</v>
      </c>
      <c r="B45" s="16" t="s">
        <v>9</v>
      </c>
      <c r="C45" s="16" t="s">
        <v>10</v>
      </c>
      <c r="D45" s="5" t="s">
        <v>11</v>
      </c>
      <c r="E45" s="5" t="s">
        <v>12</v>
      </c>
      <c r="F45" s="225" t="s">
        <v>84</v>
      </c>
      <c r="G45" s="226"/>
    </row>
    <row r="46" spans="1:7" ht="15.6" x14ac:dyDescent="0.3">
      <c r="A46" s="17" t="s">
        <v>61</v>
      </c>
      <c r="B46" s="18">
        <v>0</v>
      </c>
      <c r="C46" s="18">
        <v>0</v>
      </c>
      <c r="D46" s="3"/>
      <c r="E46" s="14"/>
      <c r="F46" s="36"/>
      <c r="G46" s="36"/>
    </row>
    <row r="47" spans="1:7" ht="15.6" x14ac:dyDescent="0.3">
      <c r="A47" s="235" t="s">
        <v>89</v>
      </c>
      <c r="B47" s="235"/>
      <c r="C47" s="235"/>
      <c r="D47" s="61"/>
      <c r="E47" s="61"/>
    </row>
    <row r="48" spans="1:7" ht="16.2" thickBot="1" x14ac:dyDescent="0.35">
      <c r="A48" s="65"/>
      <c r="B48" s="65"/>
      <c r="C48" s="65"/>
      <c r="D48" s="44"/>
      <c r="E48" s="44"/>
    </row>
    <row r="49" spans="1:5" ht="16.2" thickBot="1" x14ac:dyDescent="0.35">
      <c r="A49" s="240" t="s">
        <v>92</v>
      </c>
      <c r="B49" s="241"/>
      <c r="C49" s="241"/>
      <c r="D49" s="241"/>
      <c r="E49" s="79">
        <f>SUM(E33+E43)</f>
        <v>153567.94000000003</v>
      </c>
    </row>
    <row r="50" spans="1:5" ht="16.2" thickBot="1" x14ac:dyDescent="0.35">
      <c r="A50" s="59"/>
      <c r="B50" s="60"/>
      <c r="C50" s="60"/>
      <c r="D50" s="44"/>
      <c r="E50" s="57"/>
    </row>
    <row r="51" spans="1:5" ht="16.2" thickBot="1" x14ac:dyDescent="0.35">
      <c r="A51" s="236" t="s">
        <v>90</v>
      </c>
      <c r="B51" s="237"/>
      <c r="C51" s="237"/>
      <c r="D51" s="71">
        <f>SUM(D33+D43)</f>
        <v>56568758.539999992</v>
      </c>
      <c r="E51" s="44"/>
    </row>
    <row r="52" spans="1:5" ht="16.2" thickBot="1" x14ac:dyDescent="0.35">
      <c r="A52" s="238" t="s">
        <v>85</v>
      </c>
      <c r="B52" s="239"/>
      <c r="C52" s="239"/>
      <c r="D52" s="71">
        <f>SUM(D13+D14+D15+D16)</f>
        <v>628209.32999999996</v>
      </c>
      <c r="E52" s="66"/>
    </row>
    <row r="53" spans="1:5" ht="16.2" thickBot="1" x14ac:dyDescent="0.35">
      <c r="A53" s="67" t="s">
        <v>91</v>
      </c>
      <c r="B53" s="68"/>
      <c r="C53" s="69"/>
      <c r="D53" s="71">
        <f>SUM(D52+D51)</f>
        <v>57196967.86999999</v>
      </c>
      <c r="E53" s="2"/>
    </row>
    <row r="54" spans="1:5" ht="16.2" thickBot="1" x14ac:dyDescent="0.35">
      <c r="A54" s="43"/>
      <c r="B54" s="65"/>
      <c r="C54" s="65"/>
      <c r="D54" s="44"/>
      <c r="E54" s="2"/>
    </row>
    <row r="55" spans="1:5" ht="16.2" thickBot="1" x14ac:dyDescent="0.35">
      <c r="A55" s="221" t="s">
        <v>114</v>
      </c>
      <c r="B55" s="222"/>
      <c r="C55" s="223"/>
      <c r="D55" s="224"/>
      <c r="E55" s="2"/>
    </row>
    <row r="56" spans="1:5" ht="15.6" x14ac:dyDescent="0.3">
      <c r="A56" s="13" t="s">
        <v>62</v>
      </c>
      <c r="B56" s="47" t="s">
        <v>63</v>
      </c>
      <c r="C56" s="86" t="s">
        <v>64</v>
      </c>
      <c r="D56" s="74" t="s">
        <v>96</v>
      </c>
      <c r="E56" s="2"/>
    </row>
    <row r="57" spans="1:5" ht="15.6" x14ac:dyDescent="0.3">
      <c r="A57" s="21" t="s">
        <v>65</v>
      </c>
      <c r="B57" s="21">
        <v>303310.05</v>
      </c>
      <c r="C57" s="22">
        <v>-225925.35</v>
      </c>
      <c r="D57" s="80">
        <f t="shared" ref="D57:D63" si="0">SUM(B57:C57)</f>
        <v>77384.699999999983</v>
      </c>
      <c r="E57" s="2"/>
    </row>
    <row r="58" spans="1:5" ht="15.6" x14ac:dyDescent="0.3">
      <c r="A58" s="21" t="s">
        <v>66</v>
      </c>
      <c r="B58" s="24">
        <v>375355.12</v>
      </c>
      <c r="C58" s="22">
        <v>-221440.95</v>
      </c>
      <c r="D58" s="80">
        <f t="shared" si="0"/>
        <v>153914.16999999998</v>
      </c>
      <c r="E58" s="2"/>
    </row>
    <row r="59" spans="1:5" ht="15.6" x14ac:dyDescent="0.3">
      <c r="A59" s="21" t="s">
        <v>67</v>
      </c>
      <c r="B59" s="24">
        <v>745496.96</v>
      </c>
      <c r="C59" s="22">
        <v>-225925.35</v>
      </c>
      <c r="D59" s="80">
        <f t="shared" si="0"/>
        <v>519571.61</v>
      </c>
      <c r="E59" s="2"/>
    </row>
    <row r="60" spans="1:5" ht="15.6" x14ac:dyDescent="0.3">
      <c r="A60" s="21" t="s">
        <v>68</v>
      </c>
      <c r="B60" s="24">
        <v>268371.14</v>
      </c>
      <c r="C60" s="95">
        <v>-227985.75</v>
      </c>
      <c r="D60" s="10">
        <f t="shared" si="0"/>
        <v>40385.390000000014</v>
      </c>
      <c r="E60" s="25"/>
    </row>
    <row r="61" spans="1:5" ht="15.6" x14ac:dyDescent="0.3">
      <c r="A61" s="21" t="s">
        <v>69</v>
      </c>
      <c r="B61" s="24">
        <v>543485.25</v>
      </c>
      <c r="C61" s="22">
        <v>-225125.35</v>
      </c>
      <c r="D61" s="80">
        <f t="shared" si="0"/>
        <v>318359.90000000002</v>
      </c>
      <c r="E61" s="2"/>
    </row>
    <row r="62" spans="1:5" ht="15.6" x14ac:dyDescent="0.3">
      <c r="A62" s="21" t="s">
        <v>70</v>
      </c>
      <c r="B62" s="26"/>
      <c r="C62" s="22">
        <v>-106702.73</v>
      </c>
      <c r="D62" s="80">
        <f t="shared" si="0"/>
        <v>-106702.73</v>
      </c>
      <c r="E62" s="2"/>
    </row>
    <row r="63" spans="1:5" ht="15.6" x14ac:dyDescent="0.3">
      <c r="A63" s="21" t="s">
        <v>71</v>
      </c>
      <c r="B63" s="24">
        <v>153567.94</v>
      </c>
      <c r="C63" s="22">
        <v>-263570.84000000003</v>
      </c>
      <c r="D63" s="80">
        <f t="shared" si="0"/>
        <v>-110002.90000000002</v>
      </c>
      <c r="E63" s="2"/>
    </row>
    <row r="64" spans="1:5" ht="15.6" x14ac:dyDescent="0.3">
      <c r="A64" s="21" t="s">
        <v>72</v>
      </c>
      <c r="B64" s="22"/>
      <c r="C64" s="22"/>
      <c r="D64" s="11"/>
      <c r="E64" s="2"/>
    </row>
    <row r="65" spans="1:5" ht="15.6" x14ac:dyDescent="0.3">
      <c r="A65" s="21" t="s">
        <v>73</v>
      </c>
      <c r="B65" s="22"/>
      <c r="C65" s="22"/>
      <c r="D65" s="70"/>
      <c r="E65" s="2"/>
    </row>
    <row r="66" spans="1:5" ht="15.6" x14ac:dyDescent="0.3">
      <c r="A66" s="21" t="s">
        <v>74</v>
      </c>
      <c r="B66" s="24"/>
      <c r="C66" s="22"/>
      <c r="D66" s="23"/>
      <c r="E66" s="2"/>
    </row>
    <row r="67" spans="1:5" ht="15.6" x14ac:dyDescent="0.3">
      <c r="A67" s="21" t="s">
        <v>75</v>
      </c>
      <c r="B67" s="22"/>
      <c r="C67" s="22"/>
      <c r="D67" s="70"/>
      <c r="E67" s="2"/>
    </row>
    <row r="68" spans="1:5" ht="15.6" x14ac:dyDescent="0.3">
      <c r="A68" s="21" t="s">
        <v>76</v>
      </c>
      <c r="B68" s="27"/>
      <c r="C68" s="22"/>
      <c r="D68" s="11"/>
      <c r="E68" s="2"/>
    </row>
    <row r="69" spans="1:5" ht="15.6" x14ac:dyDescent="0.3">
      <c r="A69" s="21" t="s">
        <v>77</v>
      </c>
      <c r="B69" s="27"/>
      <c r="C69" s="22"/>
      <c r="D69" s="11"/>
      <c r="E69" s="2"/>
    </row>
    <row r="70" spans="1:5" ht="15.6" x14ac:dyDescent="0.3">
      <c r="A70" s="21" t="s">
        <v>78</v>
      </c>
      <c r="B70" s="75"/>
      <c r="C70" s="22"/>
      <c r="D70" s="11"/>
      <c r="E70" s="2"/>
    </row>
    <row r="71" spans="1:5" ht="15.6" x14ac:dyDescent="0.3">
      <c r="A71" s="28" t="s">
        <v>79</v>
      </c>
      <c r="B71" s="28">
        <f>SUM(B57:B70)</f>
        <v>2389586.46</v>
      </c>
      <c r="C71" s="30">
        <f>SUM(C57:C70)</f>
        <v>-1496676.32</v>
      </c>
      <c r="D71" s="31">
        <f>SUM(D57:D70)</f>
        <v>892910.14</v>
      </c>
      <c r="E71" s="2"/>
    </row>
    <row r="73" spans="1:5" ht="15.6" x14ac:dyDescent="0.3">
      <c r="A73" s="19" t="s">
        <v>80</v>
      </c>
      <c r="B73" s="32">
        <v>28447808.68</v>
      </c>
      <c r="C73" s="4" t="s">
        <v>81</v>
      </c>
    </row>
    <row r="74" spans="1:5" ht="21" x14ac:dyDescent="0.4">
      <c r="A74" s="78" t="s">
        <v>115</v>
      </c>
      <c r="B74" s="77">
        <f>SUM(D17+D33+D43)</f>
        <v>57196967.86999999</v>
      </c>
      <c r="C74" s="32">
        <f>SUM(B74-B73)</f>
        <v>28749159.18999999</v>
      </c>
    </row>
    <row r="75" spans="1:5" ht="15.6" x14ac:dyDescent="0.3">
      <c r="A75" s="19" t="s">
        <v>95</v>
      </c>
      <c r="B75" s="28">
        <f>SUM(E49*C75)</f>
        <v>1535.6794000000004</v>
      </c>
      <c r="C75" s="76">
        <v>0.01</v>
      </c>
    </row>
  </sheetData>
  <mergeCells count="15">
    <mergeCell ref="F20:G20"/>
    <mergeCell ref="A9:G9"/>
    <mergeCell ref="A10:G10"/>
    <mergeCell ref="A11:G11"/>
    <mergeCell ref="A12:G12"/>
    <mergeCell ref="A19:G19"/>
    <mergeCell ref="A51:C51"/>
    <mergeCell ref="A52:C52"/>
    <mergeCell ref="A55:D55"/>
    <mergeCell ref="A33:C33"/>
    <mergeCell ref="F35:G35"/>
    <mergeCell ref="A43:C43"/>
    <mergeCell ref="F45:G45"/>
    <mergeCell ref="A47:C47"/>
    <mergeCell ref="A49:D49"/>
  </mergeCells>
  <pageMargins left="0.511811024" right="0.511811024" top="0.78740157499999996" bottom="0.78740157499999996" header="0.31496062000000002" footer="0.31496062000000002"/>
  <pageSetup paperSize="9" scale="6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G70"/>
  <sheetViews>
    <sheetView topLeftCell="A52" workbookViewId="0">
      <selection activeCell="B59" sqref="B59"/>
    </sheetView>
  </sheetViews>
  <sheetFormatPr defaultRowHeight="14.4" x14ac:dyDescent="0.3"/>
  <cols>
    <col min="1" max="1" width="30.88671875" customWidth="1"/>
    <col min="2" max="2" width="21" customWidth="1"/>
    <col min="3" max="3" width="19.109375" customWidth="1"/>
    <col min="4" max="4" width="24.109375" customWidth="1"/>
    <col min="5" max="5" width="16.44140625" customWidth="1"/>
    <col min="6" max="6" width="14.44140625" customWidth="1"/>
    <col min="7" max="7" width="20.6640625" customWidth="1"/>
  </cols>
  <sheetData>
    <row r="2" spans="1:7" ht="57.75" customHeight="1" x14ac:dyDescent="0.3"/>
    <row r="3" spans="1:7" ht="21.6" thickBot="1" x14ac:dyDescent="0.55000000000000004">
      <c r="D3" s="81" t="s">
        <v>0</v>
      </c>
    </row>
    <row r="4" spans="1:7" ht="15.6" x14ac:dyDescent="0.3">
      <c r="A4" s="212" t="s">
        <v>1</v>
      </c>
      <c r="B4" s="213"/>
      <c r="C4" s="213"/>
      <c r="D4" s="213"/>
      <c r="E4" s="213"/>
      <c r="F4" s="213"/>
      <c r="G4" s="214"/>
    </row>
    <row r="5" spans="1:7" ht="16.2" thickBot="1" x14ac:dyDescent="0.35">
      <c r="A5" s="215" t="s">
        <v>2</v>
      </c>
      <c r="B5" s="216"/>
      <c r="C5" s="216"/>
      <c r="D5" s="216"/>
      <c r="E5" s="216"/>
      <c r="F5" s="216"/>
      <c r="G5" s="217"/>
    </row>
    <row r="6" spans="1:7" ht="16.2" thickBot="1" x14ac:dyDescent="0.35">
      <c r="A6" s="230" t="s">
        <v>97</v>
      </c>
      <c r="B6" s="231"/>
      <c r="C6" s="231"/>
      <c r="D6" s="231"/>
      <c r="E6" s="231"/>
      <c r="F6" s="231"/>
      <c r="G6" s="232"/>
    </row>
    <row r="7" spans="1:7" ht="24" thickBot="1" x14ac:dyDescent="0.5">
      <c r="A7" s="227" t="s">
        <v>120</v>
      </c>
      <c r="B7" s="228"/>
      <c r="C7" s="228"/>
      <c r="D7" s="228"/>
      <c r="E7" s="228"/>
      <c r="F7" s="228"/>
      <c r="G7" s="229"/>
    </row>
    <row r="8" spans="1:7" ht="16.2" thickBot="1" x14ac:dyDescent="0.35">
      <c r="A8" s="50" t="s">
        <v>3</v>
      </c>
      <c r="B8" s="51"/>
      <c r="C8" s="51"/>
      <c r="D8" s="52">
        <v>0</v>
      </c>
      <c r="E8" s="2"/>
    </row>
    <row r="9" spans="1:7" ht="16.2" thickBot="1" x14ac:dyDescent="0.35">
      <c r="A9" s="38" t="s">
        <v>4</v>
      </c>
      <c r="B9" s="39"/>
      <c r="C9" s="39"/>
      <c r="D9" s="3">
        <v>0</v>
      </c>
      <c r="E9" s="2"/>
    </row>
    <row r="10" spans="1:7" ht="16.2" thickBot="1" x14ac:dyDescent="0.35">
      <c r="A10" s="38" t="s">
        <v>5</v>
      </c>
      <c r="B10" s="39" t="s">
        <v>6</v>
      </c>
      <c r="C10" s="39"/>
      <c r="D10" s="3">
        <v>478494.98</v>
      </c>
      <c r="E10" s="2"/>
    </row>
    <row r="11" spans="1:7" ht="16.2" thickBot="1" x14ac:dyDescent="0.35">
      <c r="A11" s="41" t="s">
        <v>5</v>
      </c>
      <c r="B11" s="40" t="s">
        <v>7</v>
      </c>
      <c r="C11" s="40"/>
      <c r="D11" s="42">
        <v>445698.57</v>
      </c>
      <c r="E11" s="2"/>
    </row>
    <row r="12" spans="1:7" ht="16.2" thickBot="1" x14ac:dyDescent="0.35">
      <c r="A12" s="38" t="s">
        <v>85</v>
      </c>
      <c r="B12" s="39"/>
      <c r="C12" s="45"/>
      <c r="D12" s="46">
        <f>SUM(D8:D11)</f>
        <v>924193.55</v>
      </c>
      <c r="E12" s="2"/>
    </row>
    <row r="13" spans="1:7" ht="16.2" thickBot="1" x14ac:dyDescent="0.35">
      <c r="A13" s="43"/>
      <c r="B13" s="43"/>
      <c r="C13" s="43"/>
      <c r="D13" s="44"/>
      <c r="E13" s="2"/>
    </row>
    <row r="14" spans="1:7" ht="16.2" thickBot="1" x14ac:dyDescent="0.35">
      <c r="A14" s="230" t="s">
        <v>83</v>
      </c>
      <c r="B14" s="231"/>
      <c r="C14" s="231"/>
      <c r="D14" s="231"/>
      <c r="E14" s="231"/>
      <c r="F14" s="231"/>
      <c r="G14" s="232"/>
    </row>
    <row r="15" spans="1:7" ht="16.2" thickBot="1" x14ac:dyDescent="0.35">
      <c r="A15" s="47" t="s">
        <v>8</v>
      </c>
      <c r="B15" s="47" t="s">
        <v>9</v>
      </c>
      <c r="C15" s="82" t="s">
        <v>10</v>
      </c>
      <c r="D15" s="48" t="s">
        <v>11</v>
      </c>
      <c r="E15" s="49" t="s">
        <v>12</v>
      </c>
      <c r="F15" s="233" t="s">
        <v>84</v>
      </c>
      <c r="G15" s="234"/>
    </row>
    <row r="16" spans="1:7" ht="15.6" x14ac:dyDescent="0.3">
      <c r="A16" s="6" t="s">
        <v>13</v>
      </c>
      <c r="B16" s="7" t="s">
        <v>14</v>
      </c>
      <c r="C16" s="8" t="s">
        <v>15</v>
      </c>
      <c r="D16" s="9">
        <v>6733875.9800000004</v>
      </c>
      <c r="E16" s="91">
        <v>68129.210000000006</v>
      </c>
      <c r="F16" s="37"/>
      <c r="G16" s="37"/>
    </row>
    <row r="17" spans="1:7" ht="15.6" x14ac:dyDescent="0.3">
      <c r="A17" s="11" t="s">
        <v>16</v>
      </c>
      <c r="B17" s="8" t="s">
        <v>17</v>
      </c>
      <c r="C17" s="8" t="s">
        <v>18</v>
      </c>
      <c r="D17" s="9">
        <v>4682276.2300000004</v>
      </c>
      <c r="E17" s="91">
        <v>47812.13</v>
      </c>
      <c r="F17" s="36"/>
      <c r="G17" s="92"/>
    </row>
    <row r="18" spans="1:7" ht="15.6" x14ac:dyDescent="0.3">
      <c r="A18" s="11" t="s">
        <v>19</v>
      </c>
      <c r="B18" s="8" t="s">
        <v>20</v>
      </c>
      <c r="C18" s="8" t="s">
        <v>18</v>
      </c>
      <c r="D18" s="9">
        <v>5484436.75</v>
      </c>
      <c r="E18" s="91">
        <v>-16086.75</v>
      </c>
      <c r="F18" s="36"/>
      <c r="G18" s="36"/>
    </row>
    <row r="19" spans="1:7" ht="15.6" x14ac:dyDescent="0.3">
      <c r="A19" s="11" t="s">
        <v>21</v>
      </c>
      <c r="B19" s="8" t="s">
        <v>22</v>
      </c>
      <c r="C19" s="8" t="s">
        <v>15</v>
      </c>
      <c r="D19" s="9">
        <v>5781921.8200000003</v>
      </c>
      <c r="E19" s="91">
        <v>57637.35</v>
      </c>
      <c r="F19" s="36"/>
      <c r="G19" s="36"/>
    </row>
    <row r="20" spans="1:7" ht="15.6" x14ac:dyDescent="0.3">
      <c r="A20" s="11" t="s">
        <v>23</v>
      </c>
      <c r="B20" s="96" t="s">
        <v>24</v>
      </c>
      <c r="C20" s="96" t="s">
        <v>25</v>
      </c>
      <c r="D20" s="97">
        <v>985336.5</v>
      </c>
      <c r="E20" s="90">
        <v>11662.08</v>
      </c>
      <c r="F20" s="36"/>
      <c r="G20" s="36"/>
    </row>
    <row r="21" spans="1:7" ht="15.6" x14ac:dyDescent="0.3">
      <c r="A21" s="11" t="s">
        <v>26</v>
      </c>
      <c r="B21" s="8" t="s">
        <v>27</v>
      </c>
      <c r="C21" s="8" t="s">
        <v>25</v>
      </c>
      <c r="D21" s="9">
        <v>2241849.96</v>
      </c>
      <c r="E21" s="91">
        <v>17485.849999999999</v>
      </c>
      <c r="F21" s="36"/>
      <c r="G21" s="36"/>
    </row>
    <row r="22" spans="1:7" ht="15.6" x14ac:dyDescent="0.3">
      <c r="A22" s="11" t="s">
        <v>28</v>
      </c>
      <c r="B22" s="96" t="s">
        <v>29</v>
      </c>
      <c r="C22" s="96" t="s">
        <v>25</v>
      </c>
      <c r="D22" s="97">
        <v>1026070.37</v>
      </c>
      <c r="E22" s="90">
        <v>49858.66</v>
      </c>
      <c r="F22" s="36"/>
      <c r="G22" s="36"/>
    </row>
    <row r="23" spans="1:7" ht="15.6" x14ac:dyDescent="0.3">
      <c r="A23" s="12" t="s">
        <v>30</v>
      </c>
      <c r="B23" s="96" t="s">
        <v>31</v>
      </c>
      <c r="C23" s="96" t="s">
        <v>25</v>
      </c>
      <c r="D23" s="97">
        <v>1326610.23</v>
      </c>
      <c r="E23" s="91">
        <v>9516.92</v>
      </c>
      <c r="F23" s="36"/>
      <c r="G23" s="36"/>
    </row>
    <row r="24" spans="1:7" ht="15.6" x14ac:dyDescent="0.3">
      <c r="A24" s="11" t="s">
        <v>32</v>
      </c>
      <c r="B24" s="96" t="s">
        <v>33</v>
      </c>
      <c r="C24" s="96"/>
      <c r="D24" s="97">
        <v>269851.37</v>
      </c>
      <c r="E24" s="91">
        <v>-361.17</v>
      </c>
      <c r="F24" s="36"/>
      <c r="G24" s="36"/>
    </row>
    <row r="25" spans="1:7" ht="15.6" x14ac:dyDescent="0.3">
      <c r="A25" s="11" t="s">
        <v>34</v>
      </c>
      <c r="B25" s="96" t="s">
        <v>35</v>
      </c>
      <c r="C25" s="96"/>
      <c r="D25" s="97">
        <v>571711.39</v>
      </c>
      <c r="E25" s="91">
        <v>22850.45</v>
      </c>
      <c r="F25" s="36"/>
      <c r="G25" s="36"/>
    </row>
    <row r="26" spans="1:7" ht="15.6" x14ac:dyDescent="0.3">
      <c r="A26" s="6" t="s">
        <v>36</v>
      </c>
      <c r="B26" s="8" t="s">
        <v>37</v>
      </c>
      <c r="C26" s="8"/>
      <c r="D26" s="9">
        <v>1248739.8500000001</v>
      </c>
      <c r="E26" s="91">
        <v>12671.45</v>
      </c>
      <c r="F26" s="36"/>
      <c r="G26" s="36"/>
    </row>
    <row r="27" spans="1:7" ht="15.6" x14ac:dyDescent="0.3">
      <c r="A27" s="53" t="s">
        <v>38</v>
      </c>
      <c r="B27" s="89" t="s">
        <v>39</v>
      </c>
      <c r="C27" s="54"/>
      <c r="D27" s="9">
        <v>0</v>
      </c>
      <c r="E27" s="33">
        <v>0</v>
      </c>
      <c r="F27" s="88"/>
      <c r="G27" s="88"/>
    </row>
    <row r="28" spans="1:7" ht="15.6" x14ac:dyDescent="0.3">
      <c r="A28" s="218" t="s">
        <v>87</v>
      </c>
      <c r="B28" s="219"/>
      <c r="C28" s="220"/>
      <c r="D28" s="61">
        <f>SUM(D16:D27)</f>
        <v>30352680.450000007</v>
      </c>
      <c r="E28" s="62">
        <f>SUM(E16:E27)</f>
        <v>281176.18</v>
      </c>
    </row>
    <row r="29" spans="1:7" ht="16.2" thickBot="1" x14ac:dyDescent="0.35">
      <c r="A29" s="2"/>
      <c r="B29" s="55"/>
      <c r="C29" s="56"/>
      <c r="D29" s="44"/>
      <c r="E29" s="57"/>
    </row>
    <row r="30" spans="1:7" ht="16.2" thickBot="1" x14ac:dyDescent="0.35">
      <c r="A30" s="4" t="s">
        <v>40</v>
      </c>
      <c r="B30" s="4" t="s">
        <v>9</v>
      </c>
      <c r="C30" s="83" t="s">
        <v>10</v>
      </c>
      <c r="D30" s="5" t="s">
        <v>11</v>
      </c>
      <c r="E30" s="58" t="s">
        <v>12</v>
      </c>
      <c r="F30" s="233" t="s">
        <v>84</v>
      </c>
      <c r="G30" s="234"/>
    </row>
    <row r="31" spans="1:7" ht="15.6" x14ac:dyDescent="0.3">
      <c r="A31" s="11" t="s">
        <v>41</v>
      </c>
      <c r="B31" s="8" t="s">
        <v>42</v>
      </c>
      <c r="C31" s="8" t="s">
        <v>43</v>
      </c>
      <c r="D31" s="3">
        <v>1333566.19</v>
      </c>
      <c r="E31" s="105">
        <v>-40.159999999999997</v>
      </c>
      <c r="F31" s="37"/>
      <c r="G31" s="37"/>
    </row>
    <row r="32" spans="1:7" ht="15.6" x14ac:dyDescent="0.3">
      <c r="A32" s="11" t="s">
        <v>44</v>
      </c>
      <c r="B32" s="8" t="s">
        <v>45</v>
      </c>
      <c r="C32" s="8" t="s">
        <v>43</v>
      </c>
      <c r="D32" s="3">
        <v>2374794.25</v>
      </c>
      <c r="E32" s="104">
        <v>26564.77</v>
      </c>
      <c r="F32" s="36"/>
      <c r="G32" s="36"/>
    </row>
    <row r="33" spans="1:7" ht="15.6" x14ac:dyDescent="0.3">
      <c r="A33" s="11" t="s">
        <v>46</v>
      </c>
      <c r="B33" s="8" t="s">
        <v>47</v>
      </c>
      <c r="C33" s="8" t="s">
        <v>48</v>
      </c>
      <c r="D33" s="3">
        <v>1669700.2</v>
      </c>
      <c r="E33" s="104">
        <v>14736.95</v>
      </c>
      <c r="F33" s="36"/>
      <c r="G33" s="36"/>
    </row>
    <row r="34" spans="1:7" ht="15.6" x14ac:dyDescent="0.3">
      <c r="A34" s="11" t="s">
        <v>49</v>
      </c>
      <c r="B34" s="8" t="s">
        <v>50</v>
      </c>
      <c r="C34" s="8" t="s">
        <v>18</v>
      </c>
      <c r="D34" s="3">
        <v>5965920</v>
      </c>
      <c r="E34" s="105">
        <v>61531.59</v>
      </c>
      <c r="F34" s="36"/>
      <c r="G34" s="36"/>
    </row>
    <row r="35" spans="1:7" ht="15.6" x14ac:dyDescent="0.3">
      <c r="A35" s="11" t="s">
        <v>51</v>
      </c>
      <c r="B35" s="8" t="s">
        <v>52</v>
      </c>
      <c r="C35" s="8" t="s">
        <v>53</v>
      </c>
      <c r="D35" s="3">
        <v>4092520.2</v>
      </c>
      <c r="E35" s="105">
        <v>38620.21</v>
      </c>
      <c r="F35" s="84">
        <v>-10879.01</v>
      </c>
      <c r="G35" s="93" t="s">
        <v>116</v>
      </c>
    </row>
    <row r="36" spans="1:7" ht="15.6" x14ac:dyDescent="0.3">
      <c r="A36" s="11" t="s">
        <v>54</v>
      </c>
      <c r="B36" s="8" t="s">
        <v>55</v>
      </c>
      <c r="C36" s="8" t="s">
        <v>56</v>
      </c>
      <c r="D36" s="15">
        <v>5185298.05</v>
      </c>
      <c r="E36" s="104">
        <v>32914.04</v>
      </c>
      <c r="F36" s="36"/>
      <c r="G36" s="36"/>
    </row>
    <row r="37" spans="1:7" ht="15.6" x14ac:dyDescent="0.3">
      <c r="A37" s="53" t="s">
        <v>57</v>
      </c>
      <c r="B37" s="54" t="s">
        <v>58</v>
      </c>
      <c r="C37" s="54" t="s">
        <v>59</v>
      </c>
      <c r="D37" s="64">
        <v>6063364.9800000004</v>
      </c>
      <c r="E37" s="103">
        <v>24461.21</v>
      </c>
      <c r="F37" s="36"/>
      <c r="G37" s="36"/>
    </row>
    <row r="38" spans="1:7" ht="15.6" x14ac:dyDescent="0.3">
      <c r="A38" s="235" t="s">
        <v>88</v>
      </c>
      <c r="B38" s="235"/>
      <c r="C38" s="235"/>
      <c r="D38" s="61">
        <f>SUM(D31:D37)</f>
        <v>26685163.870000001</v>
      </c>
      <c r="E38" s="61">
        <f>SUM(E31:E37)</f>
        <v>198788.61</v>
      </c>
    </row>
    <row r="39" spans="1:7" ht="16.2" thickBot="1" x14ac:dyDescent="0.35">
      <c r="A39" s="2"/>
      <c r="B39" s="55"/>
      <c r="C39" s="56"/>
      <c r="D39" s="44"/>
      <c r="E39" s="44"/>
      <c r="F39" s="63"/>
    </row>
    <row r="40" spans="1:7" ht="15.6" x14ac:dyDescent="0.3">
      <c r="A40" s="16" t="s">
        <v>60</v>
      </c>
      <c r="B40" s="16" t="s">
        <v>9</v>
      </c>
      <c r="C40" s="16" t="s">
        <v>10</v>
      </c>
      <c r="D40" s="5" t="s">
        <v>11</v>
      </c>
      <c r="E40" s="5" t="s">
        <v>12</v>
      </c>
      <c r="F40" s="225" t="s">
        <v>84</v>
      </c>
      <c r="G40" s="226"/>
    </row>
    <row r="41" spans="1:7" ht="15.6" x14ac:dyDescent="0.3">
      <c r="A41" s="17" t="s">
        <v>61</v>
      </c>
      <c r="B41" s="18">
        <v>0</v>
      </c>
      <c r="C41" s="18">
        <v>0</v>
      </c>
      <c r="D41" s="3"/>
      <c r="E41" s="14"/>
      <c r="F41" s="36"/>
      <c r="G41" s="36"/>
    </row>
    <row r="42" spans="1:7" ht="15.6" x14ac:dyDescent="0.3">
      <c r="A42" s="235" t="s">
        <v>89</v>
      </c>
      <c r="B42" s="235"/>
      <c r="C42" s="235"/>
      <c r="D42" s="61"/>
      <c r="E42" s="61"/>
    </row>
    <row r="43" spans="1:7" ht="16.2" thickBot="1" x14ac:dyDescent="0.35">
      <c r="A43" s="65"/>
      <c r="B43" s="65"/>
      <c r="C43" s="65"/>
      <c r="D43" s="44"/>
      <c r="E43" s="44"/>
    </row>
    <row r="44" spans="1:7" ht="16.2" thickBot="1" x14ac:dyDescent="0.35">
      <c r="A44" s="240" t="s">
        <v>92</v>
      </c>
      <c r="B44" s="241"/>
      <c r="C44" s="241"/>
      <c r="D44" s="241"/>
      <c r="E44" s="79">
        <f>SUM(E28+E38)</f>
        <v>479964.79</v>
      </c>
    </row>
    <row r="45" spans="1:7" ht="16.2" thickBot="1" x14ac:dyDescent="0.35">
      <c r="A45" s="59"/>
      <c r="B45" s="60"/>
      <c r="C45" s="60"/>
      <c r="D45" s="44"/>
      <c r="E45" s="57"/>
    </row>
    <row r="46" spans="1:7" ht="16.2" thickBot="1" x14ac:dyDescent="0.35">
      <c r="A46" s="236" t="s">
        <v>90</v>
      </c>
      <c r="B46" s="237"/>
      <c r="C46" s="237"/>
      <c r="D46" s="71">
        <f>SUM(D28+D38)</f>
        <v>57037844.320000008</v>
      </c>
      <c r="E46" s="44"/>
    </row>
    <row r="47" spans="1:7" ht="16.2" thickBot="1" x14ac:dyDescent="0.35">
      <c r="A47" s="238" t="s">
        <v>85</v>
      </c>
      <c r="B47" s="239"/>
      <c r="C47" s="239"/>
      <c r="D47" s="71">
        <f>SUM(D8+D9+D10+D11)</f>
        <v>924193.55</v>
      </c>
      <c r="E47" s="66"/>
    </row>
    <row r="48" spans="1:7" ht="16.2" thickBot="1" x14ac:dyDescent="0.35">
      <c r="A48" s="67" t="s">
        <v>91</v>
      </c>
      <c r="B48" s="68"/>
      <c r="C48" s="69"/>
      <c r="D48" s="71">
        <f>SUM(D47+D46)</f>
        <v>57962037.870000005</v>
      </c>
      <c r="E48" s="2"/>
    </row>
    <row r="49" spans="1:5" ht="16.2" thickBot="1" x14ac:dyDescent="0.35">
      <c r="A49" s="43"/>
      <c r="B49" s="65"/>
      <c r="C49" s="65"/>
      <c r="D49" s="44"/>
      <c r="E49" s="2"/>
    </row>
    <row r="50" spans="1:5" ht="16.2" thickBot="1" x14ac:dyDescent="0.35">
      <c r="A50" s="221" t="s">
        <v>114</v>
      </c>
      <c r="B50" s="222"/>
      <c r="C50" s="223"/>
      <c r="D50" s="224"/>
      <c r="E50" s="2"/>
    </row>
    <row r="51" spans="1:5" ht="15.6" x14ac:dyDescent="0.3">
      <c r="A51" s="13" t="s">
        <v>62</v>
      </c>
      <c r="B51" s="47" t="s">
        <v>63</v>
      </c>
      <c r="C51" s="86" t="s">
        <v>64</v>
      </c>
      <c r="D51" s="74" t="s">
        <v>96</v>
      </c>
      <c r="E51" s="2"/>
    </row>
    <row r="52" spans="1:5" ht="15.6" x14ac:dyDescent="0.3">
      <c r="A52" s="21" t="s">
        <v>65</v>
      </c>
      <c r="B52" s="21">
        <v>303310.05</v>
      </c>
      <c r="C52" s="22">
        <v>-225925.35</v>
      </c>
      <c r="D52" s="80">
        <f>SUM(B52:C52)</f>
        <v>77384.699999999983</v>
      </c>
      <c r="E52" s="2"/>
    </row>
    <row r="53" spans="1:5" ht="15.6" x14ac:dyDescent="0.3">
      <c r="A53" s="21" t="s">
        <v>66</v>
      </c>
      <c r="B53" s="24">
        <v>375355.12</v>
      </c>
      <c r="C53" s="22">
        <v>-221440.95</v>
      </c>
      <c r="D53" s="80">
        <f>SUM(B53:C53)</f>
        <v>153914.16999999998</v>
      </c>
      <c r="E53" s="2"/>
    </row>
    <row r="54" spans="1:5" ht="15.6" x14ac:dyDescent="0.3">
      <c r="A54" s="21" t="s">
        <v>67</v>
      </c>
      <c r="B54" s="24">
        <v>745496.96</v>
      </c>
      <c r="C54" s="22">
        <v>-225925.35</v>
      </c>
      <c r="D54" s="80">
        <f>SUM(B54:C54)</f>
        <v>519571.61</v>
      </c>
      <c r="E54" s="2"/>
    </row>
    <row r="55" spans="1:5" ht="15.6" x14ac:dyDescent="0.3">
      <c r="A55" s="21" t="s">
        <v>68</v>
      </c>
      <c r="B55" s="24">
        <v>268371.14</v>
      </c>
      <c r="C55" s="95">
        <v>-227985.75</v>
      </c>
      <c r="D55" s="80">
        <f t="shared" ref="D55:D59" si="0">SUM(B55:C55)</f>
        <v>40385.390000000014</v>
      </c>
      <c r="E55" s="25"/>
    </row>
    <row r="56" spans="1:5" ht="15.6" x14ac:dyDescent="0.3">
      <c r="A56" s="21" t="s">
        <v>69</v>
      </c>
      <c r="B56" s="24">
        <v>543485.25</v>
      </c>
      <c r="C56" s="22">
        <v>-225125.35</v>
      </c>
      <c r="D56" s="80">
        <f t="shared" si="0"/>
        <v>318359.90000000002</v>
      </c>
      <c r="E56" s="2"/>
    </row>
    <row r="57" spans="1:5" ht="15.6" x14ac:dyDescent="0.3">
      <c r="A57" s="21" t="s">
        <v>70</v>
      </c>
      <c r="B57" s="26"/>
      <c r="C57" s="22">
        <v>-106702.73</v>
      </c>
      <c r="D57" s="80">
        <f t="shared" si="0"/>
        <v>-106702.73</v>
      </c>
      <c r="E57" s="2"/>
    </row>
    <row r="58" spans="1:5" ht="15.6" x14ac:dyDescent="0.3">
      <c r="A58" s="21" t="s">
        <v>71</v>
      </c>
      <c r="B58" s="24">
        <v>153567.94</v>
      </c>
      <c r="C58" s="22">
        <v>-263570.84000000003</v>
      </c>
      <c r="D58" s="80">
        <f>SUM(B58:C58)</f>
        <v>-110002.90000000002</v>
      </c>
      <c r="E58" s="2"/>
    </row>
    <row r="59" spans="1:5" ht="15.6" x14ac:dyDescent="0.3">
      <c r="A59" s="21" t="s">
        <v>72</v>
      </c>
      <c r="B59" s="21">
        <f>SUM(E28+E38)</f>
        <v>479964.79</v>
      </c>
      <c r="C59" s="22">
        <v>-233192.8</v>
      </c>
      <c r="D59" s="80">
        <f t="shared" si="0"/>
        <v>246771.99</v>
      </c>
      <c r="E59" s="2"/>
    </row>
    <row r="60" spans="1:5" ht="15.6" x14ac:dyDescent="0.3">
      <c r="A60" s="21" t="s">
        <v>73</v>
      </c>
      <c r="B60" s="22"/>
      <c r="C60" s="22"/>
      <c r="D60" s="70"/>
      <c r="E60" s="2"/>
    </row>
    <row r="61" spans="1:5" ht="15.6" x14ac:dyDescent="0.3">
      <c r="A61" s="21" t="s">
        <v>74</v>
      </c>
      <c r="B61" s="24"/>
      <c r="C61" s="22"/>
      <c r="D61" s="23"/>
      <c r="E61" s="2"/>
    </row>
    <row r="62" spans="1:5" ht="15.6" x14ac:dyDescent="0.3">
      <c r="A62" s="21" t="s">
        <v>75</v>
      </c>
      <c r="B62" s="22"/>
      <c r="C62" s="22"/>
      <c r="D62" s="70"/>
      <c r="E62" s="2"/>
    </row>
    <row r="63" spans="1:5" ht="15.6" x14ac:dyDescent="0.3">
      <c r="A63" s="21" t="s">
        <v>76</v>
      </c>
      <c r="B63" s="27"/>
      <c r="C63" s="22"/>
      <c r="D63" s="11"/>
      <c r="E63" s="2"/>
    </row>
    <row r="64" spans="1:5" ht="15.6" x14ac:dyDescent="0.3">
      <c r="A64" s="21" t="s">
        <v>77</v>
      </c>
      <c r="B64" s="27"/>
      <c r="C64" s="22"/>
      <c r="D64" s="11"/>
      <c r="E64" s="2"/>
    </row>
    <row r="65" spans="1:5" ht="15.6" x14ac:dyDescent="0.3">
      <c r="A65" s="21" t="s">
        <v>78</v>
      </c>
      <c r="B65" s="75"/>
      <c r="C65" s="22"/>
      <c r="D65" s="11"/>
      <c r="E65" s="2"/>
    </row>
    <row r="66" spans="1:5" ht="15.6" x14ac:dyDescent="0.3">
      <c r="A66" s="28" t="s">
        <v>79</v>
      </c>
      <c r="B66" s="28">
        <f>SUM(B52:B65)</f>
        <v>2869551.25</v>
      </c>
      <c r="C66" s="30">
        <f>SUM(C52:C65)</f>
        <v>-1729869.12</v>
      </c>
      <c r="D66" s="31">
        <f>SUM(D52:D65)</f>
        <v>1139682.1299999999</v>
      </c>
      <c r="E66" s="2"/>
    </row>
    <row r="68" spans="1:5" ht="15.6" x14ac:dyDescent="0.3">
      <c r="A68" s="19" t="s">
        <v>80</v>
      </c>
      <c r="B68" s="32">
        <v>28447808.68</v>
      </c>
      <c r="C68" s="4" t="s">
        <v>81</v>
      </c>
    </row>
    <row r="69" spans="1:5" ht="21" x14ac:dyDescent="0.4">
      <c r="A69" s="78" t="s">
        <v>121</v>
      </c>
      <c r="B69" s="77">
        <f>SUM(D12+D28+D38)</f>
        <v>57962037.870000005</v>
      </c>
      <c r="C69" s="32">
        <f>SUM(B69-B68)</f>
        <v>29514229.190000005</v>
      </c>
    </row>
    <row r="70" spans="1:5" ht="15.6" x14ac:dyDescent="0.3">
      <c r="A70" s="19" t="s">
        <v>95</v>
      </c>
      <c r="B70" s="28">
        <f>SUM(E44*C70)</f>
        <v>4799.6478999999999</v>
      </c>
      <c r="C70" s="76">
        <v>0.01</v>
      </c>
    </row>
  </sheetData>
  <mergeCells count="15">
    <mergeCell ref="A50:D50"/>
    <mergeCell ref="A46:C46"/>
    <mergeCell ref="A7:G7"/>
    <mergeCell ref="A14:G14"/>
    <mergeCell ref="F15:G15"/>
    <mergeCell ref="A28:C28"/>
    <mergeCell ref="F30:G30"/>
    <mergeCell ref="A38:C38"/>
    <mergeCell ref="F40:G40"/>
    <mergeCell ref="A42:C42"/>
    <mergeCell ref="A4:G4"/>
    <mergeCell ref="A5:G5"/>
    <mergeCell ref="A6:G6"/>
    <mergeCell ref="A44:D44"/>
    <mergeCell ref="A47:C47"/>
  </mergeCells>
  <pageMargins left="0.511811024" right="0.511811024" top="0.78740157499999996" bottom="0.78740157499999996" header="0.31496062000000002" footer="0.31496062000000002"/>
  <pageSetup paperSize="9" scale="63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6:G73"/>
  <sheetViews>
    <sheetView workbookViewId="0">
      <selection sqref="A1:G73"/>
    </sheetView>
  </sheetViews>
  <sheetFormatPr defaultRowHeight="14.4" x14ac:dyDescent="0.3"/>
  <cols>
    <col min="1" max="1" width="35.33203125" customWidth="1"/>
    <col min="2" max="2" width="22.5546875" customWidth="1"/>
    <col min="3" max="3" width="22.109375" customWidth="1"/>
    <col min="4" max="4" width="21.33203125" customWidth="1"/>
    <col min="5" max="5" width="19.6640625" customWidth="1"/>
    <col min="6" max="6" width="12" customWidth="1"/>
    <col min="7" max="7" width="15" customWidth="1"/>
  </cols>
  <sheetData>
    <row r="6" spans="1:7" ht="21.6" thickBot="1" x14ac:dyDescent="0.55000000000000004">
      <c r="C6" s="81" t="s">
        <v>0</v>
      </c>
    </row>
    <row r="7" spans="1:7" ht="15.6" x14ac:dyDescent="0.3">
      <c r="A7" s="212" t="s">
        <v>1</v>
      </c>
      <c r="B7" s="213"/>
      <c r="C7" s="213"/>
      <c r="D7" s="213"/>
      <c r="E7" s="213"/>
      <c r="F7" s="213"/>
      <c r="G7" s="214"/>
    </row>
    <row r="8" spans="1:7" ht="16.2" thickBot="1" x14ac:dyDescent="0.35">
      <c r="A8" s="215" t="s">
        <v>2</v>
      </c>
      <c r="B8" s="216"/>
      <c r="C8" s="216"/>
      <c r="D8" s="216"/>
      <c r="E8" s="216"/>
      <c r="F8" s="216"/>
      <c r="G8" s="217"/>
    </row>
    <row r="9" spans="1:7" ht="16.2" thickBot="1" x14ac:dyDescent="0.35">
      <c r="A9" s="230" t="s">
        <v>97</v>
      </c>
      <c r="B9" s="231"/>
      <c r="C9" s="231"/>
      <c r="D9" s="231"/>
      <c r="E9" s="231"/>
      <c r="F9" s="231"/>
      <c r="G9" s="232"/>
    </row>
    <row r="10" spans="1:7" ht="24" thickBot="1" x14ac:dyDescent="0.5">
      <c r="A10" s="227" t="s">
        <v>124</v>
      </c>
      <c r="B10" s="228"/>
      <c r="C10" s="228"/>
      <c r="D10" s="228"/>
      <c r="E10" s="228"/>
      <c r="F10" s="228"/>
      <c r="G10" s="229"/>
    </row>
    <row r="11" spans="1:7" ht="16.2" thickBot="1" x14ac:dyDescent="0.35">
      <c r="A11" s="50" t="s">
        <v>3</v>
      </c>
      <c r="B11" s="51"/>
      <c r="C11" s="51"/>
      <c r="D11" s="52">
        <v>0</v>
      </c>
      <c r="E11" s="2"/>
    </row>
    <row r="12" spans="1:7" ht="16.2" thickBot="1" x14ac:dyDescent="0.35">
      <c r="A12" s="38" t="s">
        <v>4</v>
      </c>
      <c r="B12" s="39"/>
      <c r="C12" s="39"/>
      <c r="D12" s="3">
        <v>0</v>
      </c>
      <c r="E12" s="2"/>
    </row>
    <row r="13" spans="1:7" ht="16.2" thickBot="1" x14ac:dyDescent="0.35">
      <c r="A13" s="38" t="s">
        <v>5</v>
      </c>
      <c r="B13" s="39" t="s">
        <v>6</v>
      </c>
      <c r="C13" s="39"/>
      <c r="D13" s="3">
        <v>428427.12</v>
      </c>
      <c r="E13" s="2"/>
    </row>
    <row r="14" spans="1:7" ht="16.2" thickBot="1" x14ac:dyDescent="0.35">
      <c r="A14" s="41" t="s">
        <v>5</v>
      </c>
      <c r="B14" s="40" t="s">
        <v>7</v>
      </c>
      <c r="C14" s="40"/>
      <c r="D14" s="42">
        <v>108203.17</v>
      </c>
      <c r="E14" s="2"/>
    </row>
    <row r="15" spans="1:7" ht="16.2" thickBot="1" x14ac:dyDescent="0.35">
      <c r="A15" s="38" t="s">
        <v>85</v>
      </c>
      <c r="B15" s="39"/>
      <c r="C15" s="45"/>
      <c r="D15" s="46">
        <f>SUM(D11:D14)</f>
        <v>536630.29</v>
      </c>
      <c r="E15" s="2"/>
    </row>
    <row r="16" spans="1:7" ht="16.2" thickBot="1" x14ac:dyDescent="0.35">
      <c r="A16" s="43"/>
      <c r="B16" s="43"/>
      <c r="C16" s="43"/>
      <c r="D16" s="44"/>
      <c r="E16" s="2"/>
    </row>
    <row r="17" spans="1:7" ht="16.2" thickBot="1" x14ac:dyDescent="0.35">
      <c r="A17" s="230" t="s">
        <v>83</v>
      </c>
      <c r="B17" s="231"/>
      <c r="C17" s="231"/>
      <c r="D17" s="231"/>
      <c r="E17" s="231"/>
      <c r="F17" s="231"/>
      <c r="G17" s="232"/>
    </row>
    <row r="18" spans="1:7" ht="16.2" thickBot="1" x14ac:dyDescent="0.35">
      <c r="A18" s="47" t="s">
        <v>8</v>
      </c>
      <c r="B18" s="47" t="s">
        <v>9</v>
      </c>
      <c r="C18" s="82" t="s">
        <v>10</v>
      </c>
      <c r="D18" s="48" t="s">
        <v>11</v>
      </c>
      <c r="E18" s="49" t="s">
        <v>12</v>
      </c>
      <c r="F18" s="233" t="s">
        <v>84</v>
      </c>
      <c r="G18" s="234"/>
    </row>
    <row r="19" spans="1:7" ht="15.6" x14ac:dyDescent="0.3">
      <c r="A19" s="6" t="s">
        <v>13</v>
      </c>
      <c r="B19" s="7" t="s">
        <v>14</v>
      </c>
      <c r="C19" s="8" t="s">
        <v>15</v>
      </c>
      <c r="D19" s="9">
        <v>6812948.0800000001</v>
      </c>
      <c r="E19" s="35">
        <v>79072.100000000006</v>
      </c>
      <c r="F19" s="37"/>
      <c r="G19" s="37"/>
    </row>
    <row r="20" spans="1:7" ht="15.6" x14ac:dyDescent="0.3">
      <c r="A20" s="11" t="s">
        <v>16</v>
      </c>
      <c r="B20" s="8" t="s">
        <v>17</v>
      </c>
      <c r="C20" s="8" t="s">
        <v>18</v>
      </c>
      <c r="D20" s="9">
        <v>4738964.3499999996</v>
      </c>
      <c r="E20" s="35">
        <v>56688.12</v>
      </c>
      <c r="F20" s="36"/>
      <c r="G20" s="92"/>
    </row>
    <row r="21" spans="1:7" ht="15.6" x14ac:dyDescent="0.3">
      <c r="A21" s="11" t="s">
        <v>19</v>
      </c>
      <c r="B21" s="8" t="s">
        <v>20</v>
      </c>
      <c r="C21" s="8" t="s">
        <v>18</v>
      </c>
      <c r="D21" s="9">
        <v>5478472.3799999999</v>
      </c>
      <c r="E21" s="35">
        <v>-5964.37</v>
      </c>
      <c r="F21" s="36"/>
      <c r="G21" s="36"/>
    </row>
    <row r="22" spans="1:7" ht="15.6" x14ac:dyDescent="0.3">
      <c r="A22" s="11" t="s">
        <v>21</v>
      </c>
      <c r="B22" s="8" t="s">
        <v>22</v>
      </c>
      <c r="C22" s="8" t="s">
        <v>15</v>
      </c>
      <c r="D22" s="9">
        <v>5850566.9299999997</v>
      </c>
      <c r="E22" s="35">
        <v>68645.11</v>
      </c>
      <c r="F22" s="36"/>
      <c r="G22" s="36"/>
    </row>
    <row r="23" spans="1:7" ht="15.6" x14ac:dyDescent="0.3">
      <c r="A23" s="11" t="s">
        <v>23</v>
      </c>
      <c r="B23" s="96" t="s">
        <v>24</v>
      </c>
      <c r="C23" s="96" t="s">
        <v>25</v>
      </c>
      <c r="D23" s="97">
        <v>1007139.95</v>
      </c>
      <c r="E23" s="106">
        <v>21803.45</v>
      </c>
      <c r="F23" s="36"/>
      <c r="G23" s="36"/>
    </row>
    <row r="24" spans="1:7" ht="15.6" x14ac:dyDescent="0.3">
      <c r="A24" s="11" t="s">
        <v>26</v>
      </c>
      <c r="B24" s="8" t="s">
        <v>27</v>
      </c>
      <c r="C24" s="8" t="s">
        <v>25</v>
      </c>
      <c r="D24" s="9">
        <v>2274863.7000000002</v>
      </c>
      <c r="E24" s="35">
        <v>33013.74</v>
      </c>
      <c r="F24" s="36"/>
      <c r="G24" s="36"/>
    </row>
    <row r="25" spans="1:7" ht="15.6" x14ac:dyDescent="0.3">
      <c r="A25" s="12" t="s">
        <v>28</v>
      </c>
      <c r="B25" s="7" t="s">
        <v>29</v>
      </c>
      <c r="C25" s="7" t="s">
        <v>25</v>
      </c>
      <c r="D25" s="9">
        <v>1096756.21</v>
      </c>
      <c r="E25" s="106">
        <v>70685.84</v>
      </c>
      <c r="F25" s="36"/>
      <c r="G25" s="36"/>
    </row>
    <row r="26" spans="1:7" ht="15.6" x14ac:dyDescent="0.3">
      <c r="A26" s="12" t="s">
        <v>30</v>
      </c>
      <c r="B26" s="7" t="s">
        <v>31</v>
      </c>
      <c r="C26" s="7" t="s">
        <v>25</v>
      </c>
      <c r="D26" s="9">
        <v>1372988.91</v>
      </c>
      <c r="E26" s="35">
        <v>46378.68</v>
      </c>
      <c r="F26" s="36"/>
      <c r="G26" s="36"/>
    </row>
    <row r="27" spans="1:7" ht="15.6" x14ac:dyDescent="0.3">
      <c r="A27" s="12" t="s">
        <v>32</v>
      </c>
      <c r="B27" s="7" t="s">
        <v>33</v>
      </c>
      <c r="C27" s="7"/>
      <c r="D27" s="9">
        <v>271200.95</v>
      </c>
      <c r="E27" s="35">
        <v>1349.58</v>
      </c>
      <c r="F27" s="36"/>
      <c r="G27" s="36"/>
    </row>
    <row r="28" spans="1:7" ht="15.6" x14ac:dyDescent="0.3">
      <c r="A28" s="12" t="s">
        <v>34</v>
      </c>
      <c r="B28" s="7" t="s">
        <v>35</v>
      </c>
      <c r="C28" s="7"/>
      <c r="D28" s="9">
        <v>608137.57999999996</v>
      </c>
      <c r="E28" s="35">
        <v>36426.19</v>
      </c>
      <c r="F28" s="36"/>
      <c r="G28" s="36"/>
    </row>
    <row r="29" spans="1:7" ht="15.6" x14ac:dyDescent="0.3">
      <c r="A29" s="6" t="s">
        <v>36</v>
      </c>
      <c r="B29" s="8" t="s">
        <v>37</v>
      </c>
      <c r="C29" s="8"/>
      <c r="D29" s="9">
        <v>1263720.47</v>
      </c>
      <c r="E29" s="35">
        <v>14980.62</v>
      </c>
      <c r="F29" s="36"/>
      <c r="G29" s="36"/>
    </row>
    <row r="30" spans="1:7" ht="15.6" x14ac:dyDescent="0.3">
      <c r="A30" s="53" t="s">
        <v>38</v>
      </c>
      <c r="B30" s="89" t="s">
        <v>39</v>
      </c>
      <c r="C30" s="54"/>
      <c r="D30" s="9">
        <v>0</v>
      </c>
      <c r="E30" s="35">
        <v>0</v>
      </c>
      <c r="F30" s="88"/>
      <c r="G30" s="88"/>
    </row>
    <row r="31" spans="1:7" ht="15.6" x14ac:dyDescent="0.3">
      <c r="A31" s="218" t="s">
        <v>87</v>
      </c>
      <c r="B31" s="219"/>
      <c r="C31" s="220"/>
      <c r="D31" s="61">
        <f>SUM(D19:D30)</f>
        <v>30775759.509999994</v>
      </c>
      <c r="E31" s="14">
        <f>SUM(E19:E30)</f>
        <v>423079.06</v>
      </c>
    </row>
    <row r="32" spans="1:7" ht="16.2" thickBot="1" x14ac:dyDescent="0.35">
      <c r="A32" s="2"/>
      <c r="B32" s="55"/>
      <c r="C32" s="56"/>
      <c r="D32" s="44"/>
      <c r="E32" s="57"/>
    </row>
    <row r="33" spans="1:7" ht="16.2" thickBot="1" x14ac:dyDescent="0.35">
      <c r="A33" s="4" t="s">
        <v>40</v>
      </c>
      <c r="B33" s="4" t="s">
        <v>9</v>
      </c>
      <c r="C33" s="83" t="s">
        <v>10</v>
      </c>
      <c r="D33" s="5" t="s">
        <v>11</v>
      </c>
      <c r="E33" s="112" t="s">
        <v>12</v>
      </c>
      <c r="F33" s="233" t="s">
        <v>84</v>
      </c>
      <c r="G33" s="234"/>
    </row>
    <row r="34" spans="1:7" ht="15.6" x14ac:dyDescent="0.3">
      <c r="A34" s="11" t="s">
        <v>41</v>
      </c>
      <c r="B34" s="8" t="s">
        <v>42</v>
      </c>
      <c r="C34" s="8" t="s">
        <v>43</v>
      </c>
      <c r="D34" s="3">
        <v>1333647.73</v>
      </c>
      <c r="E34" s="14">
        <v>81.540000000000006</v>
      </c>
      <c r="F34" s="37"/>
      <c r="G34" s="37"/>
    </row>
    <row r="35" spans="1:7" ht="15.6" x14ac:dyDescent="0.3">
      <c r="A35" s="11" t="s">
        <v>44</v>
      </c>
      <c r="B35" s="8" t="s">
        <v>45</v>
      </c>
      <c r="C35" s="8" t="s">
        <v>43</v>
      </c>
      <c r="D35" s="3">
        <v>2423521.58</v>
      </c>
      <c r="E35" s="3">
        <v>48727.33</v>
      </c>
      <c r="F35" s="36"/>
      <c r="G35" s="36"/>
    </row>
    <row r="36" spans="1:7" ht="15.6" x14ac:dyDescent="0.3">
      <c r="A36" s="11" t="s">
        <v>46</v>
      </c>
      <c r="B36" s="8" t="s">
        <v>47</v>
      </c>
      <c r="C36" s="8" t="s">
        <v>48</v>
      </c>
      <c r="D36" s="3">
        <v>1694404.92</v>
      </c>
      <c r="E36" s="3">
        <v>24704.720000000001</v>
      </c>
      <c r="F36" s="36"/>
      <c r="G36" s="36"/>
    </row>
    <row r="37" spans="1:7" ht="15.6" x14ac:dyDescent="0.3">
      <c r="A37" s="11" t="s">
        <v>49</v>
      </c>
      <c r="B37" s="8" t="s">
        <v>50</v>
      </c>
      <c r="C37" s="8" t="s">
        <v>18</v>
      </c>
      <c r="D37" s="3">
        <v>6037765.79</v>
      </c>
      <c r="E37" s="14">
        <v>71845.789999999994</v>
      </c>
      <c r="F37" s="36"/>
      <c r="G37" s="36"/>
    </row>
    <row r="38" spans="1:7" ht="15.6" x14ac:dyDescent="0.3">
      <c r="A38" s="11" t="s">
        <v>51</v>
      </c>
      <c r="B38" s="8" t="s">
        <v>52</v>
      </c>
      <c r="C38" s="8" t="s">
        <v>53</v>
      </c>
      <c r="D38" s="3">
        <v>5231083.04</v>
      </c>
      <c r="E38" s="14">
        <v>49443.57</v>
      </c>
      <c r="F38" s="84" t="s">
        <v>122</v>
      </c>
      <c r="G38" s="93" t="s">
        <v>123</v>
      </c>
    </row>
    <row r="39" spans="1:7" ht="15.6" x14ac:dyDescent="0.3">
      <c r="A39" s="11" t="s">
        <v>54</v>
      </c>
      <c r="B39" s="8" t="s">
        <v>55</v>
      </c>
      <c r="C39" s="8" t="s">
        <v>56</v>
      </c>
      <c r="D39" s="15">
        <v>5244813.33</v>
      </c>
      <c r="E39" s="3">
        <v>59515.78</v>
      </c>
      <c r="F39" s="36"/>
      <c r="G39" s="36"/>
    </row>
    <row r="40" spans="1:7" ht="15.6" x14ac:dyDescent="0.3">
      <c r="A40" s="53" t="s">
        <v>57</v>
      </c>
      <c r="B40" s="54" t="s">
        <v>58</v>
      </c>
      <c r="C40" s="54" t="s">
        <v>59</v>
      </c>
      <c r="D40" s="64">
        <v>6136446.8200000003</v>
      </c>
      <c r="E40" s="42">
        <v>73081.84</v>
      </c>
      <c r="F40" s="36"/>
      <c r="G40" s="36"/>
    </row>
    <row r="41" spans="1:7" ht="15.6" x14ac:dyDescent="0.3">
      <c r="A41" s="235" t="s">
        <v>88</v>
      </c>
      <c r="B41" s="235"/>
      <c r="C41" s="235"/>
      <c r="D41" s="61">
        <f>SUM(D34:D40)</f>
        <v>28101683.210000001</v>
      </c>
      <c r="E41" s="3">
        <f>SUM(E34:E40)</f>
        <v>327400.57</v>
      </c>
    </row>
    <row r="42" spans="1:7" ht="16.2" thickBot="1" x14ac:dyDescent="0.35">
      <c r="A42" s="2"/>
      <c r="B42" s="55"/>
      <c r="C42" s="56"/>
      <c r="D42" s="44"/>
      <c r="E42" s="44"/>
      <c r="F42" s="63"/>
    </row>
    <row r="43" spans="1:7" ht="15.6" x14ac:dyDescent="0.3">
      <c r="A43" s="16" t="s">
        <v>60</v>
      </c>
      <c r="B43" s="16" t="s">
        <v>9</v>
      </c>
      <c r="C43" s="16" t="s">
        <v>10</v>
      </c>
      <c r="D43" s="5" t="s">
        <v>11</v>
      </c>
      <c r="E43" s="15" t="s">
        <v>12</v>
      </c>
      <c r="F43" s="225" t="s">
        <v>84</v>
      </c>
      <c r="G43" s="226"/>
    </row>
    <row r="44" spans="1:7" ht="15.6" x14ac:dyDescent="0.3">
      <c r="A44" s="17" t="s">
        <v>61</v>
      </c>
      <c r="B44" s="18">
        <v>0</v>
      </c>
      <c r="C44" s="18">
        <v>0</v>
      </c>
      <c r="D44" s="3"/>
      <c r="E44" s="14"/>
      <c r="F44" s="36"/>
      <c r="G44" s="36"/>
    </row>
    <row r="45" spans="1:7" ht="15.6" x14ac:dyDescent="0.3">
      <c r="A45" s="235" t="s">
        <v>89</v>
      </c>
      <c r="B45" s="235"/>
      <c r="C45" s="235"/>
      <c r="D45" s="61"/>
      <c r="E45" s="3"/>
    </row>
    <row r="46" spans="1:7" ht="16.2" thickBot="1" x14ac:dyDescent="0.35">
      <c r="A46" s="65"/>
      <c r="B46" s="65"/>
      <c r="C46" s="65"/>
      <c r="D46" s="44"/>
      <c r="E46" s="44"/>
    </row>
    <row r="47" spans="1:7" ht="16.2" thickBot="1" x14ac:dyDescent="0.35">
      <c r="A47" s="240" t="s">
        <v>92</v>
      </c>
      <c r="B47" s="241"/>
      <c r="C47" s="241"/>
      <c r="D47" s="241"/>
      <c r="E47" s="46">
        <f>SUM(E31+E41)</f>
        <v>750479.63</v>
      </c>
    </row>
    <row r="48" spans="1:7" ht="16.2" thickBot="1" x14ac:dyDescent="0.35">
      <c r="A48" s="59"/>
      <c r="B48" s="60"/>
      <c r="C48" s="60"/>
      <c r="D48" s="44"/>
      <c r="E48" s="57"/>
    </row>
    <row r="49" spans="1:5" ht="16.2" thickBot="1" x14ac:dyDescent="0.35">
      <c r="A49" s="236" t="s">
        <v>90</v>
      </c>
      <c r="B49" s="237"/>
      <c r="C49" s="237"/>
      <c r="D49" s="71">
        <f>SUM(D31+D41)</f>
        <v>58877442.719999999</v>
      </c>
      <c r="E49" s="44"/>
    </row>
    <row r="50" spans="1:5" ht="16.2" thickBot="1" x14ac:dyDescent="0.35">
      <c r="A50" s="238" t="s">
        <v>85</v>
      </c>
      <c r="B50" s="239"/>
      <c r="C50" s="239"/>
      <c r="D50" s="71">
        <f>SUM(D11+D12+D13+D14)</f>
        <v>536630.29</v>
      </c>
      <c r="E50" s="66"/>
    </row>
    <row r="51" spans="1:5" ht="16.2" thickBot="1" x14ac:dyDescent="0.35">
      <c r="A51" s="67" t="s">
        <v>91</v>
      </c>
      <c r="B51" s="68"/>
      <c r="C51" s="69"/>
      <c r="D51" s="71">
        <f>SUM(D50+D49)</f>
        <v>59414073.009999998</v>
      </c>
      <c r="E51" s="109"/>
    </row>
    <row r="52" spans="1:5" ht="16.2" thickBot="1" x14ac:dyDescent="0.35">
      <c r="A52" s="43"/>
      <c r="B52" s="65"/>
      <c r="C52" s="65"/>
      <c r="D52" s="44"/>
      <c r="E52" s="109"/>
    </row>
    <row r="53" spans="1:5" ht="16.2" thickBot="1" x14ac:dyDescent="0.35">
      <c r="A53" s="221" t="s">
        <v>114</v>
      </c>
      <c r="B53" s="222"/>
      <c r="C53" s="223"/>
      <c r="D53" s="224"/>
      <c r="E53" s="109"/>
    </row>
    <row r="54" spans="1:5" ht="15.6" x14ac:dyDescent="0.3">
      <c r="A54" s="47" t="s">
        <v>62</v>
      </c>
      <c r="B54" s="47" t="s">
        <v>63</v>
      </c>
      <c r="C54" s="86" t="s">
        <v>64</v>
      </c>
      <c r="D54" s="74" t="s">
        <v>96</v>
      </c>
      <c r="E54" s="2"/>
    </row>
    <row r="55" spans="1:5" ht="15.6" x14ac:dyDescent="0.3">
      <c r="A55" s="21" t="s">
        <v>65</v>
      </c>
      <c r="B55" s="21">
        <v>303310.05</v>
      </c>
      <c r="C55" s="22">
        <v>-225925.35</v>
      </c>
      <c r="D55" s="80">
        <f>SUM(B55:C55)</f>
        <v>77384.699999999983</v>
      </c>
      <c r="E55" s="2"/>
    </row>
    <row r="56" spans="1:5" ht="15.6" x14ac:dyDescent="0.3">
      <c r="A56" s="21" t="s">
        <v>66</v>
      </c>
      <c r="B56" s="24">
        <v>375355.12</v>
      </c>
      <c r="C56" s="22">
        <v>-221440.95</v>
      </c>
      <c r="D56" s="80">
        <f>SUM(B56:C56)</f>
        <v>153914.16999999998</v>
      </c>
      <c r="E56" s="2"/>
    </row>
    <row r="57" spans="1:5" ht="15.6" x14ac:dyDescent="0.3">
      <c r="A57" s="21" t="s">
        <v>67</v>
      </c>
      <c r="B57" s="24">
        <v>745496.96</v>
      </c>
      <c r="C57" s="22">
        <v>-225925.35</v>
      </c>
      <c r="D57" s="80">
        <f>SUM(B57:C57)</f>
        <v>519571.61</v>
      </c>
      <c r="E57" s="2"/>
    </row>
    <row r="58" spans="1:5" ht="15.6" x14ac:dyDescent="0.3">
      <c r="A58" s="21" t="s">
        <v>68</v>
      </c>
      <c r="B58" s="24">
        <v>268371.14</v>
      </c>
      <c r="C58" s="95">
        <v>-227985.75</v>
      </c>
      <c r="D58" s="80">
        <f t="shared" ref="D58:D63" si="0">SUM(B58:C58)</f>
        <v>40385.390000000014</v>
      </c>
      <c r="E58" s="25"/>
    </row>
    <row r="59" spans="1:5" ht="15.6" x14ac:dyDescent="0.3">
      <c r="A59" s="21" t="s">
        <v>69</v>
      </c>
      <c r="B59" s="24">
        <v>543485.25</v>
      </c>
      <c r="C59" s="22">
        <v>-225125.35</v>
      </c>
      <c r="D59" s="80">
        <f t="shared" si="0"/>
        <v>318359.90000000002</v>
      </c>
      <c r="E59" s="2"/>
    </row>
    <row r="60" spans="1:5" ht="15.6" x14ac:dyDescent="0.3">
      <c r="A60" s="21" t="s">
        <v>70</v>
      </c>
      <c r="B60" s="26"/>
      <c r="C60" s="22">
        <v>-106702.73</v>
      </c>
      <c r="D60" s="80">
        <f t="shared" si="0"/>
        <v>-106702.73</v>
      </c>
      <c r="E60" s="2"/>
    </row>
    <row r="61" spans="1:5" ht="15.6" x14ac:dyDescent="0.3">
      <c r="A61" s="21" t="s">
        <v>71</v>
      </c>
      <c r="B61" s="24">
        <v>153567.94</v>
      </c>
      <c r="C61" s="22">
        <v>-263570.84000000003</v>
      </c>
      <c r="D61" s="80">
        <f>SUM(B61:C61)</f>
        <v>-110002.90000000002</v>
      </c>
      <c r="E61" s="2"/>
    </row>
    <row r="62" spans="1:5" ht="15.6" x14ac:dyDescent="0.3">
      <c r="A62" s="21" t="s">
        <v>72</v>
      </c>
      <c r="B62" s="21">
        <v>479964.79</v>
      </c>
      <c r="C62" s="22">
        <v>-233192.8</v>
      </c>
      <c r="D62" s="80">
        <f t="shared" si="0"/>
        <v>246771.99</v>
      </c>
      <c r="E62" s="2"/>
    </row>
    <row r="63" spans="1:5" ht="15.6" x14ac:dyDescent="0.3">
      <c r="A63" s="21" t="s">
        <v>73</v>
      </c>
      <c r="B63" s="21">
        <v>750479.63</v>
      </c>
      <c r="C63" s="22">
        <v>-239869.82</v>
      </c>
      <c r="D63" s="80">
        <f t="shared" si="0"/>
        <v>510609.81</v>
      </c>
      <c r="E63" s="2"/>
    </row>
    <row r="64" spans="1:5" ht="15.6" x14ac:dyDescent="0.3">
      <c r="A64" s="21" t="s">
        <v>74</v>
      </c>
      <c r="B64" s="24"/>
      <c r="C64" s="22"/>
      <c r="D64" s="23"/>
      <c r="E64" s="2"/>
    </row>
    <row r="65" spans="1:5" ht="15.6" x14ac:dyDescent="0.3">
      <c r="A65" s="21" t="s">
        <v>75</v>
      </c>
      <c r="B65" s="22"/>
      <c r="C65" s="22"/>
      <c r="D65" s="70"/>
      <c r="E65" s="2"/>
    </row>
    <row r="66" spans="1:5" ht="15.6" x14ac:dyDescent="0.3">
      <c r="A66" s="21" t="s">
        <v>76</v>
      </c>
      <c r="B66" s="27"/>
      <c r="C66" s="22"/>
      <c r="D66" s="11"/>
      <c r="E66" s="2"/>
    </row>
    <row r="67" spans="1:5" ht="15.6" x14ac:dyDescent="0.3">
      <c r="A67" s="21" t="s">
        <v>77</v>
      </c>
      <c r="B67" s="27"/>
      <c r="C67" s="22"/>
      <c r="D67" s="11"/>
      <c r="E67" s="2"/>
    </row>
    <row r="68" spans="1:5" ht="15.6" x14ac:dyDescent="0.3">
      <c r="A68" s="21" t="s">
        <v>78</v>
      </c>
      <c r="B68" s="75"/>
      <c r="C68" s="22"/>
      <c r="D68" s="11"/>
      <c r="E68" s="2"/>
    </row>
    <row r="69" spans="1:5" ht="15.6" x14ac:dyDescent="0.3">
      <c r="A69" s="28" t="s">
        <v>79</v>
      </c>
      <c r="B69" s="28">
        <f>SUM(B55:B68)</f>
        <v>3620030.88</v>
      </c>
      <c r="C69" s="30">
        <f>SUM(C55:C68)</f>
        <v>-1969738.9400000002</v>
      </c>
      <c r="D69" s="28">
        <f>SUM(D55:D68)</f>
        <v>1650291.94</v>
      </c>
      <c r="E69" s="2"/>
    </row>
    <row r="71" spans="1:5" ht="15.6" x14ac:dyDescent="0.3">
      <c r="A71" s="19" t="s">
        <v>80</v>
      </c>
      <c r="B71" s="32">
        <v>28447808.68</v>
      </c>
      <c r="C71" s="4" t="s">
        <v>81</v>
      </c>
    </row>
    <row r="72" spans="1:5" ht="21" x14ac:dyDescent="0.4">
      <c r="A72" s="78" t="s">
        <v>121</v>
      </c>
      <c r="B72" s="77">
        <f>SUM(D15+D31+D41)</f>
        <v>59414073.00999999</v>
      </c>
      <c r="C72" s="32">
        <f>SUM(B72-B71)</f>
        <v>30966264.329999991</v>
      </c>
    </row>
    <row r="73" spans="1:5" ht="15.6" x14ac:dyDescent="0.3">
      <c r="A73" s="19" t="s">
        <v>95</v>
      </c>
      <c r="B73" s="28">
        <f>SUM(E47*C73)</f>
        <v>7504.7963</v>
      </c>
      <c r="C73" s="76">
        <v>0.01</v>
      </c>
    </row>
  </sheetData>
  <mergeCells count="15">
    <mergeCell ref="F18:G18"/>
    <mergeCell ref="A7:G7"/>
    <mergeCell ref="A8:G8"/>
    <mergeCell ref="A9:G9"/>
    <mergeCell ref="A10:G10"/>
    <mergeCell ref="A17:G17"/>
    <mergeCell ref="A49:C49"/>
    <mergeCell ref="A50:C50"/>
    <mergeCell ref="A53:D53"/>
    <mergeCell ref="A31:C31"/>
    <mergeCell ref="F33:G33"/>
    <mergeCell ref="A41:C41"/>
    <mergeCell ref="F43:G43"/>
    <mergeCell ref="A45:C45"/>
    <mergeCell ref="A47:D47"/>
  </mergeCells>
  <pageMargins left="0.511811024" right="0.511811024" top="0.78740157499999996" bottom="0.78740157499999996" header="0.31496062000000002" footer="0.31496062000000002"/>
  <pageSetup paperSize="9" scale="62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7:G74"/>
  <sheetViews>
    <sheetView workbookViewId="0">
      <selection activeCell="A2" sqref="A2:G75"/>
    </sheetView>
  </sheetViews>
  <sheetFormatPr defaultRowHeight="14.4" x14ac:dyDescent="0.3"/>
  <cols>
    <col min="1" max="1" width="32.5546875" customWidth="1"/>
    <col min="2" max="2" width="22.6640625" customWidth="1"/>
    <col min="3" max="3" width="21.109375" customWidth="1"/>
    <col min="4" max="4" width="19.5546875" customWidth="1"/>
    <col min="5" max="5" width="17" customWidth="1"/>
    <col min="6" max="6" width="19.88671875" customWidth="1"/>
    <col min="7" max="7" width="17.44140625" customWidth="1"/>
  </cols>
  <sheetData>
    <row r="7" spans="1:7" ht="21.6" thickBot="1" x14ac:dyDescent="0.55000000000000004">
      <c r="C7" s="81" t="s">
        <v>0</v>
      </c>
    </row>
    <row r="8" spans="1:7" ht="15.6" x14ac:dyDescent="0.3">
      <c r="A8" s="212" t="s">
        <v>1</v>
      </c>
      <c r="B8" s="213"/>
      <c r="C8" s="213"/>
      <c r="D8" s="213"/>
      <c r="E8" s="213"/>
      <c r="F8" s="213"/>
      <c r="G8" s="214"/>
    </row>
    <row r="9" spans="1:7" ht="16.2" thickBot="1" x14ac:dyDescent="0.35">
      <c r="A9" s="215" t="s">
        <v>2</v>
      </c>
      <c r="B9" s="216"/>
      <c r="C9" s="216"/>
      <c r="D9" s="216"/>
      <c r="E9" s="216"/>
      <c r="F9" s="216"/>
      <c r="G9" s="217"/>
    </row>
    <row r="10" spans="1:7" ht="16.2" thickBot="1" x14ac:dyDescent="0.35">
      <c r="A10" s="230" t="s">
        <v>97</v>
      </c>
      <c r="B10" s="231"/>
      <c r="C10" s="231"/>
      <c r="D10" s="231"/>
      <c r="E10" s="231"/>
      <c r="F10" s="231"/>
      <c r="G10" s="232"/>
    </row>
    <row r="11" spans="1:7" ht="24" thickBot="1" x14ac:dyDescent="0.5">
      <c r="A11" s="227" t="s">
        <v>125</v>
      </c>
      <c r="B11" s="228"/>
      <c r="C11" s="228"/>
      <c r="D11" s="228"/>
      <c r="E11" s="228"/>
      <c r="F11" s="228"/>
      <c r="G11" s="229"/>
    </row>
    <row r="12" spans="1:7" ht="16.2" thickBot="1" x14ac:dyDescent="0.35">
      <c r="A12" s="50" t="s">
        <v>3</v>
      </c>
      <c r="B12" s="51"/>
      <c r="C12" s="51"/>
      <c r="D12" s="52">
        <v>0</v>
      </c>
      <c r="E12" s="2"/>
    </row>
    <row r="13" spans="1:7" ht="16.2" thickBot="1" x14ac:dyDescent="0.35">
      <c r="A13" s="38" t="s">
        <v>4</v>
      </c>
      <c r="B13" s="39"/>
      <c r="C13" s="39"/>
      <c r="D13" s="3">
        <v>0</v>
      </c>
      <c r="E13" s="2"/>
    </row>
    <row r="14" spans="1:7" ht="16.2" thickBot="1" x14ac:dyDescent="0.35">
      <c r="A14" s="38" t="s">
        <v>5</v>
      </c>
      <c r="B14" s="39" t="s">
        <v>6</v>
      </c>
      <c r="C14" s="39"/>
      <c r="D14" s="3">
        <v>576916.19999999995</v>
      </c>
      <c r="E14" s="2"/>
    </row>
    <row r="15" spans="1:7" ht="16.2" thickBot="1" x14ac:dyDescent="0.35">
      <c r="A15" s="41" t="s">
        <v>5</v>
      </c>
      <c r="B15" s="40" t="s">
        <v>7</v>
      </c>
      <c r="C15" s="40"/>
      <c r="D15" s="42">
        <v>357816.3</v>
      </c>
      <c r="E15" s="2"/>
    </row>
    <row r="16" spans="1:7" ht="16.2" thickBot="1" x14ac:dyDescent="0.35">
      <c r="A16" s="38" t="s">
        <v>85</v>
      </c>
      <c r="B16" s="39"/>
      <c r="C16" s="45"/>
      <c r="D16" s="46">
        <f>SUM(D12:D15)</f>
        <v>934732.5</v>
      </c>
      <c r="E16" s="2"/>
    </row>
    <row r="17" spans="1:7" ht="16.2" thickBot="1" x14ac:dyDescent="0.35">
      <c r="A17" s="43"/>
      <c r="B17" s="43"/>
      <c r="C17" s="43"/>
      <c r="D17" s="44"/>
      <c r="E17" s="2"/>
    </row>
    <row r="18" spans="1:7" ht="16.2" thickBot="1" x14ac:dyDescent="0.35">
      <c r="A18" s="230" t="s">
        <v>83</v>
      </c>
      <c r="B18" s="231"/>
      <c r="C18" s="231"/>
      <c r="D18" s="231"/>
      <c r="E18" s="231"/>
      <c r="F18" s="231"/>
      <c r="G18" s="232"/>
    </row>
    <row r="19" spans="1:7" ht="16.2" thickBot="1" x14ac:dyDescent="0.35">
      <c r="A19" s="47" t="s">
        <v>8</v>
      </c>
      <c r="B19" s="47" t="s">
        <v>9</v>
      </c>
      <c r="C19" s="82" t="s">
        <v>10</v>
      </c>
      <c r="D19" s="48" t="s">
        <v>11</v>
      </c>
      <c r="E19" s="49" t="s">
        <v>12</v>
      </c>
      <c r="F19" s="233" t="s">
        <v>84</v>
      </c>
      <c r="G19" s="234"/>
    </row>
    <row r="20" spans="1:7" ht="15.6" x14ac:dyDescent="0.3">
      <c r="A20" s="6" t="s">
        <v>13</v>
      </c>
      <c r="B20" s="7" t="s">
        <v>14</v>
      </c>
      <c r="C20" s="8" t="s">
        <v>15</v>
      </c>
      <c r="D20" s="9">
        <v>6887410.6699999999</v>
      </c>
      <c r="E20" s="35">
        <v>74462.59</v>
      </c>
      <c r="F20" s="37"/>
      <c r="G20" s="37"/>
    </row>
    <row r="21" spans="1:7" ht="15.6" x14ac:dyDescent="0.3">
      <c r="A21" s="11" t="s">
        <v>16</v>
      </c>
      <c r="B21" s="8" t="s">
        <v>17</v>
      </c>
      <c r="C21" s="8" t="s">
        <v>18</v>
      </c>
      <c r="D21" s="9">
        <v>4790517.26</v>
      </c>
      <c r="E21" s="35">
        <v>51552.91</v>
      </c>
      <c r="F21" s="36"/>
      <c r="G21" s="92"/>
    </row>
    <row r="22" spans="1:7" ht="15.6" x14ac:dyDescent="0.3">
      <c r="A22" s="11" t="s">
        <v>19</v>
      </c>
      <c r="B22" s="8" t="s">
        <v>20</v>
      </c>
      <c r="C22" s="8" t="s">
        <v>18</v>
      </c>
      <c r="D22" s="9">
        <v>5506415.2199999997</v>
      </c>
      <c r="E22" s="35">
        <v>27942.84</v>
      </c>
      <c r="F22" s="36"/>
      <c r="G22" s="36"/>
    </row>
    <row r="23" spans="1:7" ht="15.6" x14ac:dyDescent="0.3">
      <c r="A23" s="11" t="s">
        <v>21</v>
      </c>
      <c r="B23" s="8" t="s">
        <v>22</v>
      </c>
      <c r="C23" s="8" t="s">
        <v>15</v>
      </c>
      <c r="D23" s="9">
        <v>5915224.3399999999</v>
      </c>
      <c r="E23" s="35">
        <v>64657.41</v>
      </c>
      <c r="F23" s="36"/>
      <c r="G23" s="36"/>
    </row>
    <row r="24" spans="1:7" ht="15.6" x14ac:dyDescent="0.3">
      <c r="A24" s="11" t="s">
        <v>23</v>
      </c>
      <c r="B24" s="96" t="s">
        <v>24</v>
      </c>
      <c r="C24" s="96" t="s">
        <v>25</v>
      </c>
      <c r="D24" s="97">
        <v>1021385.77</v>
      </c>
      <c r="E24" s="106">
        <v>14245.82</v>
      </c>
      <c r="F24" s="36"/>
      <c r="G24" s="36"/>
    </row>
    <row r="25" spans="1:7" ht="15.6" x14ac:dyDescent="0.3">
      <c r="A25" s="11" t="s">
        <v>26</v>
      </c>
      <c r="B25" s="8" t="s">
        <v>27</v>
      </c>
      <c r="C25" s="8" t="s">
        <v>25</v>
      </c>
      <c r="D25" s="9">
        <v>2303106.1800000002</v>
      </c>
      <c r="E25" s="35">
        <v>28242.48</v>
      </c>
      <c r="F25" s="36"/>
      <c r="G25" s="36"/>
    </row>
    <row r="26" spans="1:7" ht="15.6" x14ac:dyDescent="0.3">
      <c r="A26" s="12" t="s">
        <v>28</v>
      </c>
      <c r="B26" s="7" t="s">
        <v>29</v>
      </c>
      <c r="C26" s="7" t="s">
        <v>25</v>
      </c>
      <c r="D26" s="9">
        <v>1089151.29</v>
      </c>
      <c r="E26" s="106">
        <v>-7604.92</v>
      </c>
      <c r="F26" s="36"/>
      <c r="G26" s="36"/>
    </row>
    <row r="27" spans="1:7" ht="15.6" x14ac:dyDescent="0.3">
      <c r="A27" s="12" t="s">
        <v>30</v>
      </c>
      <c r="B27" s="7" t="s">
        <v>31</v>
      </c>
      <c r="C27" s="7" t="s">
        <v>25</v>
      </c>
      <c r="D27" s="9">
        <v>1403569.32</v>
      </c>
      <c r="E27" s="35">
        <v>30580.41</v>
      </c>
      <c r="F27" s="36"/>
      <c r="G27" s="36"/>
    </row>
    <row r="28" spans="1:7" ht="15.6" x14ac:dyDescent="0.3">
      <c r="A28" s="12" t="s">
        <v>32</v>
      </c>
      <c r="B28" s="7" t="s">
        <v>33</v>
      </c>
      <c r="C28" s="7"/>
      <c r="D28" s="9">
        <v>272716.46999999997</v>
      </c>
      <c r="E28" s="35">
        <v>1515.52</v>
      </c>
      <c r="F28" s="36"/>
      <c r="G28" s="36"/>
    </row>
    <row r="29" spans="1:7" ht="15.6" x14ac:dyDescent="0.3">
      <c r="A29" s="12" t="s">
        <v>34</v>
      </c>
      <c r="B29" s="7" t="s">
        <v>35</v>
      </c>
      <c r="C29" s="7"/>
      <c r="D29" s="9">
        <v>588585.25</v>
      </c>
      <c r="E29" s="35">
        <v>-19552.330000000002</v>
      </c>
      <c r="F29" s="36"/>
      <c r="G29" s="36"/>
    </row>
    <row r="30" spans="1:7" ht="15.6" x14ac:dyDescent="0.3">
      <c r="A30" s="6" t="s">
        <v>36</v>
      </c>
      <c r="B30" s="8" t="s">
        <v>37</v>
      </c>
      <c r="C30" s="8"/>
      <c r="D30" s="9">
        <v>1277807.6499999999</v>
      </c>
      <c r="E30" s="35">
        <v>14087.18</v>
      </c>
      <c r="F30" s="36"/>
      <c r="G30" s="36"/>
    </row>
    <row r="31" spans="1:7" ht="15.6" x14ac:dyDescent="0.3">
      <c r="A31" s="53" t="s">
        <v>38</v>
      </c>
      <c r="B31" s="89" t="s">
        <v>39</v>
      </c>
      <c r="C31" s="54"/>
      <c r="D31" s="9">
        <v>0</v>
      </c>
      <c r="E31" s="35">
        <v>0</v>
      </c>
      <c r="F31" s="88"/>
      <c r="G31" s="88"/>
    </row>
    <row r="32" spans="1:7" ht="15.6" x14ac:dyDescent="0.3">
      <c r="A32" s="218" t="s">
        <v>87</v>
      </c>
      <c r="B32" s="219"/>
      <c r="C32" s="220"/>
      <c r="D32" s="61">
        <f>SUM(D20:D31)</f>
        <v>31055889.419999994</v>
      </c>
      <c r="E32" s="14">
        <f>SUM(E20:E31)</f>
        <v>280129.90999999997</v>
      </c>
    </row>
    <row r="33" spans="1:7" ht="16.2" thickBot="1" x14ac:dyDescent="0.35">
      <c r="A33" s="2"/>
      <c r="B33" s="55"/>
      <c r="C33" s="56"/>
      <c r="D33" s="44"/>
      <c r="E33" s="57"/>
    </row>
    <row r="34" spans="1:7" ht="16.2" thickBot="1" x14ac:dyDescent="0.35">
      <c r="A34" s="4" t="s">
        <v>40</v>
      </c>
      <c r="B34" s="4" t="s">
        <v>9</v>
      </c>
      <c r="C34" s="83" t="s">
        <v>10</v>
      </c>
      <c r="D34" s="5" t="s">
        <v>11</v>
      </c>
      <c r="E34" s="112" t="s">
        <v>12</v>
      </c>
      <c r="F34" s="233" t="s">
        <v>84</v>
      </c>
      <c r="G34" s="234"/>
    </row>
    <row r="35" spans="1:7" ht="15.6" x14ac:dyDescent="0.3">
      <c r="A35" s="11" t="s">
        <v>41</v>
      </c>
      <c r="B35" s="8" t="s">
        <v>42</v>
      </c>
      <c r="C35" s="8" t="s">
        <v>43</v>
      </c>
      <c r="D35" s="3">
        <v>1338991.71</v>
      </c>
      <c r="E35" s="14">
        <v>5343.98</v>
      </c>
      <c r="F35" s="37"/>
      <c r="G35" s="37"/>
    </row>
    <row r="36" spans="1:7" ht="15.6" x14ac:dyDescent="0.3">
      <c r="A36" s="11" t="s">
        <v>44</v>
      </c>
      <c r="B36" s="8" t="s">
        <v>45</v>
      </c>
      <c r="C36" s="8" t="s">
        <v>43</v>
      </c>
      <c r="D36" s="3">
        <v>2456875.16</v>
      </c>
      <c r="E36" s="3">
        <v>33353.58</v>
      </c>
      <c r="F36" s="36"/>
      <c r="G36" s="36"/>
    </row>
    <row r="37" spans="1:7" ht="15.6" x14ac:dyDescent="0.3">
      <c r="A37" s="11" t="s">
        <v>46</v>
      </c>
      <c r="B37" s="8" t="s">
        <v>47</v>
      </c>
      <c r="C37" s="8" t="s">
        <v>48</v>
      </c>
      <c r="D37" s="3">
        <v>1715339.95</v>
      </c>
      <c r="E37" s="3">
        <v>20935.03</v>
      </c>
      <c r="F37" s="36"/>
      <c r="G37" s="36"/>
    </row>
    <row r="38" spans="1:7" ht="15.6" x14ac:dyDescent="0.3">
      <c r="A38" s="11" t="s">
        <v>49</v>
      </c>
      <c r="B38" s="8" t="s">
        <v>50</v>
      </c>
      <c r="C38" s="8" t="s">
        <v>18</v>
      </c>
      <c r="D38" s="3">
        <v>6103325.04</v>
      </c>
      <c r="E38" s="14">
        <v>65559.25</v>
      </c>
      <c r="F38" s="36"/>
      <c r="G38" s="36"/>
    </row>
    <row r="39" spans="1:7" ht="15.6" x14ac:dyDescent="0.3">
      <c r="A39" s="11" t="s">
        <v>51</v>
      </c>
      <c r="B39" s="8" t="s">
        <v>52</v>
      </c>
      <c r="C39" s="8" t="s">
        <v>53</v>
      </c>
      <c r="D39" s="3">
        <v>5270177.24</v>
      </c>
      <c r="E39" s="14">
        <v>51978.28</v>
      </c>
      <c r="F39" s="84" t="s">
        <v>126</v>
      </c>
      <c r="G39" s="93"/>
    </row>
    <row r="40" spans="1:7" ht="15.6" x14ac:dyDescent="0.3">
      <c r="A40" s="11" t="s">
        <v>54</v>
      </c>
      <c r="B40" s="8" t="s">
        <v>55</v>
      </c>
      <c r="C40" s="8" t="s">
        <v>56</v>
      </c>
      <c r="D40" s="15">
        <v>5310623.6100000003</v>
      </c>
      <c r="E40" s="3">
        <v>65809.78</v>
      </c>
      <c r="F40" s="36"/>
      <c r="G40" s="36"/>
    </row>
    <row r="41" spans="1:7" ht="15.6" x14ac:dyDescent="0.3">
      <c r="A41" s="53" t="s">
        <v>57</v>
      </c>
      <c r="B41" s="54" t="s">
        <v>58</v>
      </c>
      <c r="C41" s="54" t="s">
        <v>59</v>
      </c>
      <c r="D41" s="64">
        <v>6212406.5700000003</v>
      </c>
      <c r="E41" s="42">
        <v>75959.75</v>
      </c>
      <c r="F41" s="36"/>
      <c r="G41" s="36"/>
    </row>
    <row r="42" spans="1:7" ht="15.6" x14ac:dyDescent="0.3">
      <c r="A42" s="235" t="s">
        <v>88</v>
      </c>
      <c r="B42" s="235"/>
      <c r="C42" s="235"/>
      <c r="D42" s="61">
        <f>SUM(D35:D41)</f>
        <v>28407739.280000001</v>
      </c>
      <c r="E42" s="3">
        <f>SUM(E35:E41)</f>
        <v>318939.65000000002</v>
      </c>
    </row>
    <row r="43" spans="1:7" ht="16.2" thickBot="1" x14ac:dyDescent="0.35">
      <c r="A43" s="2"/>
      <c r="B43" s="55"/>
      <c r="C43" s="56"/>
      <c r="D43" s="44"/>
      <c r="E43" s="44"/>
      <c r="F43" s="63"/>
    </row>
    <row r="44" spans="1:7" ht="15.6" x14ac:dyDescent="0.3">
      <c r="A44" s="16" t="s">
        <v>60</v>
      </c>
      <c r="B44" s="16" t="s">
        <v>9</v>
      </c>
      <c r="C44" s="16" t="s">
        <v>10</v>
      </c>
      <c r="D44" s="5" t="s">
        <v>11</v>
      </c>
      <c r="E44" s="15" t="s">
        <v>12</v>
      </c>
      <c r="F44" s="225" t="s">
        <v>84</v>
      </c>
      <c r="G44" s="226"/>
    </row>
    <row r="45" spans="1:7" ht="15.6" x14ac:dyDescent="0.3">
      <c r="A45" s="17" t="s">
        <v>61</v>
      </c>
      <c r="B45" s="18">
        <v>0</v>
      </c>
      <c r="C45" s="18">
        <v>0</v>
      </c>
      <c r="D45" s="3"/>
      <c r="E45" s="14"/>
      <c r="F45" s="36"/>
      <c r="G45" s="36"/>
    </row>
    <row r="46" spans="1:7" ht="15.6" x14ac:dyDescent="0.3">
      <c r="A46" s="235" t="s">
        <v>89</v>
      </c>
      <c r="B46" s="235"/>
      <c r="C46" s="235"/>
      <c r="D46" s="61"/>
      <c r="E46" s="3"/>
    </row>
    <row r="47" spans="1:7" ht="16.2" thickBot="1" x14ac:dyDescent="0.35">
      <c r="A47" s="65"/>
      <c r="B47" s="65"/>
      <c r="C47" s="65"/>
      <c r="D47" s="44"/>
      <c r="E47" s="44"/>
    </row>
    <row r="48" spans="1:7" ht="16.2" thickBot="1" x14ac:dyDescent="0.35">
      <c r="A48" s="240" t="s">
        <v>92</v>
      </c>
      <c r="B48" s="241"/>
      <c r="C48" s="241"/>
      <c r="D48" s="241"/>
      <c r="E48" s="46">
        <f>SUM(E32+E42)</f>
        <v>599069.56000000006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36" t="s">
        <v>90</v>
      </c>
      <c r="B50" s="237"/>
      <c r="C50" s="237"/>
      <c r="D50" s="71">
        <f>SUM(D32+D42)</f>
        <v>59463628.699999996</v>
      </c>
      <c r="E50" s="44"/>
    </row>
    <row r="51" spans="1:5" ht="16.2" thickBot="1" x14ac:dyDescent="0.35">
      <c r="A51" s="238" t="s">
        <v>85</v>
      </c>
      <c r="B51" s="239"/>
      <c r="C51" s="239"/>
      <c r="D51" s="71">
        <f>SUM(D12+D13+D14+D15)</f>
        <v>934732.5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60398361.199999996</v>
      </c>
      <c r="E52" s="109"/>
    </row>
    <row r="53" spans="1:5" ht="16.2" thickBot="1" x14ac:dyDescent="0.35">
      <c r="A53" s="43"/>
      <c r="B53" s="65"/>
      <c r="C53" s="65"/>
      <c r="D53" s="44"/>
      <c r="E53" s="109"/>
    </row>
    <row r="54" spans="1:5" ht="16.2" thickBot="1" x14ac:dyDescent="0.35">
      <c r="A54" s="221" t="s">
        <v>114</v>
      </c>
      <c r="B54" s="222"/>
      <c r="C54" s="223"/>
      <c r="D54" s="224"/>
      <c r="E54" s="109"/>
    </row>
    <row r="55" spans="1:5" ht="15.6" x14ac:dyDescent="0.3">
      <c r="A55" s="47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303310.05</v>
      </c>
      <c r="C56" s="22">
        <v>-225925.35</v>
      </c>
      <c r="D56" s="80">
        <f>SUM(B56:C56)</f>
        <v>77384.699999999983</v>
      </c>
      <c r="E56" s="2"/>
    </row>
    <row r="57" spans="1:5" ht="15.6" x14ac:dyDescent="0.3">
      <c r="A57" s="21" t="s">
        <v>66</v>
      </c>
      <c r="B57" s="24">
        <v>375355.12</v>
      </c>
      <c r="C57" s="22">
        <v>-221440.95</v>
      </c>
      <c r="D57" s="80">
        <f>SUM(B57:C57)</f>
        <v>153914.16999999998</v>
      </c>
      <c r="E57" s="2"/>
    </row>
    <row r="58" spans="1:5" ht="15.6" x14ac:dyDescent="0.3">
      <c r="A58" s="21" t="s">
        <v>67</v>
      </c>
      <c r="B58" s="24">
        <v>745496.96</v>
      </c>
      <c r="C58" s="22">
        <v>-225925.35</v>
      </c>
      <c r="D58" s="80">
        <f>SUM(B58:C58)</f>
        <v>519571.61</v>
      </c>
      <c r="E58" s="2"/>
    </row>
    <row r="59" spans="1:5" ht="15.6" x14ac:dyDescent="0.3">
      <c r="A59" s="21" t="s">
        <v>68</v>
      </c>
      <c r="B59" s="24">
        <v>268371.14</v>
      </c>
      <c r="C59" s="95">
        <v>-227985.75</v>
      </c>
      <c r="D59" s="80">
        <f t="shared" ref="D59:D64" si="0">SUM(B59:C59)</f>
        <v>40385.390000000014</v>
      </c>
      <c r="E59" s="25"/>
    </row>
    <row r="60" spans="1:5" ht="15.6" x14ac:dyDescent="0.3">
      <c r="A60" s="21" t="s">
        <v>69</v>
      </c>
      <c r="B60" s="24">
        <v>543485.25</v>
      </c>
      <c r="C60" s="22">
        <v>-225125.35</v>
      </c>
      <c r="D60" s="80">
        <f t="shared" si="0"/>
        <v>318359.90000000002</v>
      </c>
      <c r="E60" s="2"/>
    </row>
    <row r="61" spans="1:5" ht="15.6" x14ac:dyDescent="0.3">
      <c r="A61" s="21" t="s">
        <v>70</v>
      </c>
      <c r="B61" s="26"/>
      <c r="C61" s="22">
        <v>-106702.73</v>
      </c>
      <c r="D61" s="80">
        <f t="shared" si="0"/>
        <v>-106702.73</v>
      </c>
      <c r="E61" s="2"/>
    </row>
    <row r="62" spans="1:5" ht="15.6" x14ac:dyDescent="0.3">
      <c r="A62" s="21" t="s">
        <v>71</v>
      </c>
      <c r="B62" s="24">
        <v>153567.94</v>
      </c>
      <c r="C62" s="22">
        <v>-263570.84000000003</v>
      </c>
      <c r="D62" s="80">
        <f>SUM(B62:C62)</f>
        <v>-110002.90000000002</v>
      </c>
      <c r="E62" s="2"/>
    </row>
    <row r="63" spans="1:5" ht="15.6" x14ac:dyDescent="0.3">
      <c r="A63" s="21" t="s">
        <v>72</v>
      </c>
      <c r="B63" s="21">
        <v>479964.79</v>
      </c>
      <c r="C63" s="22">
        <v>-233192.8</v>
      </c>
      <c r="D63" s="80">
        <f t="shared" si="0"/>
        <v>246771.99</v>
      </c>
      <c r="E63" s="2"/>
    </row>
    <row r="64" spans="1:5" ht="15.6" x14ac:dyDescent="0.3">
      <c r="A64" s="21" t="s">
        <v>73</v>
      </c>
      <c r="B64" s="21">
        <v>750479.63</v>
      </c>
      <c r="C64" s="22">
        <v>-239869.82</v>
      </c>
      <c r="D64" s="80">
        <f t="shared" si="0"/>
        <v>510609.81</v>
      </c>
      <c r="E64" s="2"/>
    </row>
    <row r="65" spans="1:5" ht="15.6" x14ac:dyDescent="0.3">
      <c r="A65" s="21" t="s">
        <v>74</v>
      </c>
      <c r="B65" s="24">
        <v>599069.29</v>
      </c>
      <c r="C65" s="22">
        <v>-248573.37</v>
      </c>
      <c r="D65" s="113">
        <f>SUM(B65:C65)</f>
        <v>350495.92000000004</v>
      </c>
      <c r="E65" s="2"/>
    </row>
    <row r="66" spans="1:5" ht="15.6" x14ac:dyDescent="0.3">
      <c r="A66" s="21" t="s">
        <v>75</v>
      </c>
      <c r="B66" s="22"/>
      <c r="C66" s="22"/>
      <c r="D66" s="70"/>
      <c r="E66" s="2"/>
    </row>
    <row r="67" spans="1:5" ht="15.6" x14ac:dyDescent="0.3">
      <c r="A67" s="21" t="s">
        <v>76</v>
      </c>
      <c r="B67" s="27"/>
      <c r="C67" s="22"/>
      <c r="D67" s="11"/>
      <c r="E67" s="2"/>
    </row>
    <row r="68" spans="1:5" ht="15.6" x14ac:dyDescent="0.3">
      <c r="A68" s="21" t="s">
        <v>77</v>
      </c>
      <c r="B68" s="27"/>
      <c r="C68" s="22"/>
      <c r="D68" s="11"/>
      <c r="E68" s="2"/>
    </row>
    <row r="69" spans="1:5" ht="15.6" x14ac:dyDescent="0.3">
      <c r="A69" s="21" t="s">
        <v>78</v>
      </c>
      <c r="B69" s="75"/>
      <c r="C69" s="22"/>
      <c r="D69" s="11"/>
      <c r="E69" s="2"/>
    </row>
    <row r="70" spans="1:5" ht="15.6" x14ac:dyDescent="0.3">
      <c r="A70" s="28" t="s">
        <v>79</v>
      </c>
      <c r="B70" s="28">
        <f>SUM(B56:B69)</f>
        <v>4219100.17</v>
      </c>
      <c r="C70" s="30">
        <f>SUM(C56:C69)</f>
        <v>-2218312.31</v>
      </c>
      <c r="D70" s="28">
        <f>SUM(D56:D69)</f>
        <v>2000787.8599999999</v>
      </c>
      <c r="E70" s="2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78" t="s">
        <v>127</v>
      </c>
      <c r="B73" s="77">
        <f>SUM(D16+D32+D42)</f>
        <v>60398361.199999996</v>
      </c>
      <c r="C73" s="32">
        <f>SUM(B73-B72)</f>
        <v>31950552.519999996</v>
      </c>
    </row>
    <row r="74" spans="1:5" ht="15.6" x14ac:dyDescent="0.3">
      <c r="A74" s="19" t="s">
        <v>95</v>
      </c>
      <c r="B74" s="28">
        <f>SUM(E48*C74)</f>
        <v>5990.6956000000009</v>
      </c>
      <c r="C74" s="76">
        <v>0.01</v>
      </c>
    </row>
  </sheetData>
  <mergeCells count="15">
    <mergeCell ref="A50:C50"/>
    <mergeCell ref="A51:C51"/>
    <mergeCell ref="A54:D54"/>
    <mergeCell ref="A32:C32"/>
    <mergeCell ref="F34:G34"/>
    <mergeCell ref="A42:C42"/>
    <mergeCell ref="F44:G44"/>
    <mergeCell ref="A46:C46"/>
    <mergeCell ref="A48:D48"/>
    <mergeCell ref="F19:G19"/>
    <mergeCell ref="A8:G8"/>
    <mergeCell ref="A9:G9"/>
    <mergeCell ref="A10:G10"/>
    <mergeCell ref="A11:G11"/>
    <mergeCell ref="A18:G18"/>
  </mergeCells>
  <pageMargins left="0.511811024" right="0.511811024" top="0.78740157499999996" bottom="0.78740157499999996" header="0.31496062000000002" footer="0.31496062000000002"/>
  <pageSetup paperSize="9" scale="61" fitToHeight="0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7:H75"/>
  <sheetViews>
    <sheetView workbookViewId="0">
      <selection activeCell="A2" sqref="A2:G75"/>
    </sheetView>
  </sheetViews>
  <sheetFormatPr defaultRowHeight="14.4" x14ac:dyDescent="0.3"/>
  <cols>
    <col min="1" max="1" width="36.6640625" customWidth="1"/>
    <col min="2" max="2" width="23.33203125" customWidth="1"/>
    <col min="3" max="3" width="17.5546875" customWidth="1"/>
    <col min="4" max="4" width="19.88671875" customWidth="1"/>
    <col min="5" max="5" width="16" customWidth="1"/>
    <col min="8" max="8" width="12.88671875" customWidth="1"/>
  </cols>
  <sheetData>
    <row r="7" spans="1:7" ht="21.6" thickBot="1" x14ac:dyDescent="0.55000000000000004">
      <c r="C7" s="81" t="s">
        <v>0</v>
      </c>
    </row>
    <row r="8" spans="1:7" ht="15.6" x14ac:dyDescent="0.3">
      <c r="A8" s="212" t="s">
        <v>1</v>
      </c>
      <c r="B8" s="213"/>
      <c r="C8" s="213"/>
      <c r="D8" s="213"/>
      <c r="E8" s="213"/>
      <c r="F8" s="213"/>
      <c r="G8" s="214"/>
    </row>
    <row r="9" spans="1:7" ht="16.2" thickBot="1" x14ac:dyDescent="0.35">
      <c r="A9" s="215" t="s">
        <v>2</v>
      </c>
      <c r="B9" s="216"/>
      <c r="C9" s="216"/>
      <c r="D9" s="216"/>
      <c r="E9" s="216"/>
      <c r="F9" s="216"/>
      <c r="G9" s="217"/>
    </row>
    <row r="10" spans="1:7" ht="16.2" thickBot="1" x14ac:dyDescent="0.35">
      <c r="A10" s="230" t="s">
        <v>97</v>
      </c>
      <c r="B10" s="231"/>
      <c r="C10" s="231"/>
      <c r="D10" s="231"/>
      <c r="E10" s="231"/>
      <c r="F10" s="231"/>
      <c r="G10" s="232"/>
    </row>
    <row r="11" spans="1:7" ht="24" thickBot="1" x14ac:dyDescent="0.5">
      <c r="A11" s="227" t="s">
        <v>128</v>
      </c>
      <c r="B11" s="228"/>
      <c r="C11" s="228"/>
      <c r="D11" s="228"/>
      <c r="E11" s="228"/>
      <c r="F11" s="228"/>
      <c r="G11" s="229"/>
    </row>
    <row r="12" spans="1:7" ht="16.2" thickBot="1" x14ac:dyDescent="0.35">
      <c r="A12" s="50" t="s">
        <v>3</v>
      </c>
      <c r="B12" s="51"/>
      <c r="C12" s="51"/>
      <c r="D12" s="52">
        <v>0</v>
      </c>
      <c r="E12" s="2"/>
    </row>
    <row r="13" spans="1:7" ht="16.2" thickBot="1" x14ac:dyDescent="0.35">
      <c r="A13" s="38" t="s">
        <v>4</v>
      </c>
      <c r="B13" s="39"/>
      <c r="C13" s="39"/>
      <c r="D13" s="3">
        <v>0</v>
      </c>
      <c r="E13" s="2"/>
    </row>
    <row r="14" spans="1:7" ht="16.2" thickBot="1" x14ac:dyDescent="0.35">
      <c r="A14" s="38" t="s">
        <v>5</v>
      </c>
      <c r="B14" s="39" t="s">
        <v>6</v>
      </c>
      <c r="C14" s="39"/>
      <c r="D14" s="3">
        <v>679968.72</v>
      </c>
      <c r="E14" s="2"/>
    </row>
    <row r="15" spans="1:7" ht="16.2" thickBot="1" x14ac:dyDescent="0.35">
      <c r="A15" s="41" t="s">
        <v>5</v>
      </c>
      <c r="B15" s="40" t="s">
        <v>7</v>
      </c>
      <c r="C15" s="40"/>
      <c r="D15" s="42">
        <v>172426.78</v>
      </c>
      <c r="E15" s="2"/>
    </row>
    <row r="16" spans="1:7" ht="16.2" thickBot="1" x14ac:dyDescent="0.35">
      <c r="A16" s="38" t="s">
        <v>85</v>
      </c>
      <c r="B16" s="39"/>
      <c r="C16" s="45"/>
      <c r="D16" s="46">
        <f>SUM(D12:D15)</f>
        <v>852395.5</v>
      </c>
      <c r="E16" s="2"/>
    </row>
    <row r="17" spans="1:7" ht="16.2" thickBot="1" x14ac:dyDescent="0.35">
      <c r="A17" s="43"/>
      <c r="B17" s="43"/>
      <c r="C17" s="43"/>
      <c r="D17" s="44"/>
      <c r="E17" s="2"/>
    </row>
    <row r="18" spans="1:7" ht="16.2" thickBot="1" x14ac:dyDescent="0.35">
      <c r="A18" s="230" t="s">
        <v>83</v>
      </c>
      <c r="B18" s="231"/>
      <c r="C18" s="231"/>
      <c r="D18" s="231"/>
      <c r="E18" s="231"/>
      <c r="F18" s="231"/>
      <c r="G18" s="232"/>
    </row>
    <row r="19" spans="1:7" ht="16.2" thickBot="1" x14ac:dyDescent="0.35">
      <c r="A19" s="47" t="s">
        <v>8</v>
      </c>
      <c r="B19" s="47" t="s">
        <v>9</v>
      </c>
      <c r="C19" s="82" t="s">
        <v>10</v>
      </c>
      <c r="D19" s="48" t="s">
        <v>11</v>
      </c>
      <c r="E19" s="49" t="s">
        <v>12</v>
      </c>
      <c r="F19" s="233" t="s">
        <v>84</v>
      </c>
      <c r="G19" s="234"/>
    </row>
    <row r="20" spans="1:7" ht="15.6" x14ac:dyDescent="0.3">
      <c r="A20" s="6" t="s">
        <v>13</v>
      </c>
      <c r="B20" s="7" t="s">
        <v>14</v>
      </c>
      <c r="C20" s="8" t="s">
        <v>15</v>
      </c>
      <c r="D20" s="9">
        <v>6957182.3200000003</v>
      </c>
      <c r="E20" s="35">
        <v>69771.649999999994</v>
      </c>
      <c r="F20" s="37"/>
      <c r="G20" s="37"/>
    </row>
    <row r="21" spans="1:7" ht="15.6" x14ac:dyDescent="0.3">
      <c r="A21" s="11" t="s">
        <v>16</v>
      </c>
      <c r="B21" s="8" t="s">
        <v>17</v>
      </c>
      <c r="C21" s="8" t="s">
        <v>18</v>
      </c>
      <c r="D21" s="9">
        <v>4837704.0599999996</v>
      </c>
      <c r="E21" s="35">
        <v>47186.8</v>
      </c>
      <c r="F21" s="36"/>
      <c r="G21" s="92"/>
    </row>
    <row r="22" spans="1:7" ht="15.6" x14ac:dyDescent="0.3">
      <c r="A22" s="11" t="s">
        <v>19</v>
      </c>
      <c r="B22" s="8" t="s">
        <v>20</v>
      </c>
      <c r="C22" s="8" t="s">
        <v>18</v>
      </c>
      <c r="D22" s="9">
        <v>5607185.4100000001</v>
      </c>
      <c r="E22" s="35">
        <v>100770.19</v>
      </c>
      <c r="F22" s="36"/>
      <c r="G22" s="36"/>
    </row>
    <row r="23" spans="1:7" ht="15.6" x14ac:dyDescent="0.3">
      <c r="A23" s="11" t="s">
        <v>21</v>
      </c>
      <c r="B23" s="8" t="s">
        <v>22</v>
      </c>
      <c r="C23" s="8" t="s">
        <v>15</v>
      </c>
      <c r="D23" s="9">
        <v>5976279.5999999996</v>
      </c>
      <c r="E23" s="35">
        <v>61055.26</v>
      </c>
      <c r="F23" s="36"/>
      <c r="G23" s="36"/>
    </row>
    <row r="24" spans="1:7" ht="15.6" x14ac:dyDescent="0.3">
      <c r="A24" s="11" t="s">
        <v>23</v>
      </c>
      <c r="B24" s="96" t="s">
        <v>24</v>
      </c>
      <c r="C24" s="96" t="s">
        <v>25</v>
      </c>
      <c r="D24" s="97">
        <v>1040584.93</v>
      </c>
      <c r="E24" s="106">
        <v>19199.16</v>
      </c>
      <c r="F24" s="36"/>
      <c r="G24" s="36"/>
    </row>
    <row r="25" spans="1:7" ht="15.6" x14ac:dyDescent="0.3">
      <c r="A25" s="11" t="s">
        <v>26</v>
      </c>
      <c r="B25" s="8" t="s">
        <v>27</v>
      </c>
      <c r="C25" s="8" t="s">
        <v>25</v>
      </c>
      <c r="D25" s="9">
        <v>2325813.02</v>
      </c>
      <c r="E25" s="35">
        <v>22706.84</v>
      </c>
      <c r="F25" s="36"/>
      <c r="G25" s="36"/>
    </row>
    <row r="26" spans="1:7" ht="15.6" x14ac:dyDescent="0.3">
      <c r="A26" s="12" t="s">
        <v>28</v>
      </c>
      <c r="B26" s="7" t="s">
        <v>29</v>
      </c>
      <c r="C26" s="7" t="s">
        <v>25</v>
      </c>
      <c r="D26" s="9">
        <v>1174956.28</v>
      </c>
      <c r="E26" s="106">
        <v>85804.99</v>
      </c>
      <c r="F26" s="36"/>
      <c r="G26" s="36"/>
    </row>
    <row r="27" spans="1:7" ht="15.6" x14ac:dyDescent="0.3">
      <c r="A27" s="12" t="s">
        <v>30</v>
      </c>
      <c r="B27" s="7" t="s">
        <v>31</v>
      </c>
      <c r="C27" s="7" t="s">
        <v>25</v>
      </c>
      <c r="D27" s="9">
        <v>1426564.83</v>
      </c>
      <c r="E27" s="35">
        <v>22995.51</v>
      </c>
      <c r="F27" s="36"/>
      <c r="G27" s="36"/>
    </row>
    <row r="28" spans="1:7" ht="15.6" x14ac:dyDescent="0.3">
      <c r="A28" s="12" t="s">
        <v>32</v>
      </c>
      <c r="B28" s="7" t="s">
        <v>33</v>
      </c>
      <c r="C28" s="7"/>
      <c r="D28" s="9">
        <v>277505.2</v>
      </c>
      <c r="E28" s="35">
        <v>4788.7299999999996</v>
      </c>
      <c r="F28" s="36"/>
      <c r="G28" s="36"/>
    </row>
    <row r="29" spans="1:7" ht="15.6" x14ac:dyDescent="0.3">
      <c r="A29" s="12" t="s">
        <v>34</v>
      </c>
      <c r="B29" s="7" t="s">
        <v>35</v>
      </c>
      <c r="C29" s="7"/>
      <c r="D29" s="9">
        <v>622573.46</v>
      </c>
      <c r="E29" s="35">
        <v>33988.21</v>
      </c>
      <c r="F29" s="36"/>
      <c r="G29" s="36"/>
    </row>
    <row r="30" spans="1:7" ht="15.6" x14ac:dyDescent="0.3">
      <c r="A30" s="6" t="s">
        <v>36</v>
      </c>
      <c r="B30" s="8" t="s">
        <v>37</v>
      </c>
      <c r="C30" s="8"/>
      <c r="D30" s="9">
        <v>1290883.1399999999</v>
      </c>
      <c r="E30" s="35">
        <v>13075.49</v>
      </c>
      <c r="F30" s="36"/>
      <c r="G30" s="36"/>
    </row>
    <row r="31" spans="1:7" ht="15.6" x14ac:dyDescent="0.3">
      <c r="A31" s="53" t="s">
        <v>38</v>
      </c>
      <c r="B31" s="89" t="s">
        <v>39</v>
      </c>
      <c r="C31" s="54"/>
      <c r="D31" s="9">
        <v>0</v>
      </c>
      <c r="E31" s="35">
        <v>0</v>
      </c>
      <c r="F31" s="88"/>
      <c r="G31" s="88"/>
    </row>
    <row r="32" spans="1:7" ht="15.6" x14ac:dyDescent="0.3">
      <c r="A32" s="218" t="s">
        <v>87</v>
      </c>
      <c r="B32" s="219"/>
      <c r="C32" s="220"/>
      <c r="D32" s="61">
        <f>SUM(D20:D31)</f>
        <v>31537232.250000004</v>
      </c>
      <c r="E32" s="14">
        <f>SUM(E20:E31)</f>
        <v>481342.83</v>
      </c>
    </row>
    <row r="33" spans="1:8" ht="16.2" thickBot="1" x14ac:dyDescent="0.35">
      <c r="A33" s="2"/>
      <c r="B33" s="55"/>
      <c r="C33" s="56"/>
      <c r="D33" s="44"/>
      <c r="E33" s="57"/>
    </row>
    <row r="34" spans="1:8" ht="16.2" thickBot="1" x14ac:dyDescent="0.35">
      <c r="A34" s="4" t="s">
        <v>40</v>
      </c>
      <c r="B34" s="4" t="s">
        <v>9</v>
      </c>
      <c r="C34" s="83" t="s">
        <v>10</v>
      </c>
      <c r="D34" s="5" t="s">
        <v>11</v>
      </c>
      <c r="E34" s="112" t="s">
        <v>12</v>
      </c>
      <c r="F34" s="233" t="s">
        <v>84</v>
      </c>
      <c r="G34" s="234"/>
    </row>
    <row r="35" spans="1:8" ht="15.6" x14ac:dyDescent="0.3">
      <c r="A35" s="11" t="s">
        <v>41</v>
      </c>
      <c r="B35" s="8" t="s">
        <v>42</v>
      </c>
      <c r="C35" s="8" t="s">
        <v>43</v>
      </c>
      <c r="D35" s="3">
        <v>1364297.64</v>
      </c>
      <c r="E35" s="14">
        <v>25305.93</v>
      </c>
      <c r="F35" s="37"/>
      <c r="G35" s="37"/>
    </row>
    <row r="36" spans="1:8" ht="15.6" x14ac:dyDescent="0.3">
      <c r="A36" s="11" t="s">
        <v>44</v>
      </c>
      <c r="B36" s="8" t="s">
        <v>45</v>
      </c>
      <c r="C36" s="8" t="s">
        <v>43</v>
      </c>
      <c r="D36" s="3">
        <v>2478856.08</v>
      </c>
      <c r="E36" s="3">
        <v>21980.92</v>
      </c>
      <c r="F36" s="36"/>
      <c r="G36" s="36"/>
    </row>
    <row r="37" spans="1:8" ht="15.6" x14ac:dyDescent="0.3">
      <c r="A37" s="11" t="s">
        <v>46</v>
      </c>
      <c r="B37" s="8" t="s">
        <v>47</v>
      </c>
      <c r="C37" s="8" t="s">
        <v>48</v>
      </c>
      <c r="D37" s="3">
        <v>1736978.3</v>
      </c>
      <c r="E37" s="3">
        <v>21638.35</v>
      </c>
      <c r="F37" s="36"/>
      <c r="G37" s="36"/>
    </row>
    <row r="38" spans="1:8" ht="15.6" x14ac:dyDescent="0.3">
      <c r="A38" s="11" t="s">
        <v>49</v>
      </c>
      <c r="B38" s="8" t="s">
        <v>50</v>
      </c>
      <c r="C38" s="8" t="s">
        <v>18</v>
      </c>
      <c r="D38" s="3">
        <v>6163370.2000000002</v>
      </c>
      <c r="E38" s="14">
        <v>60045.16</v>
      </c>
      <c r="F38" s="36"/>
      <c r="G38" s="36"/>
    </row>
    <row r="39" spans="1:8" ht="15.6" x14ac:dyDescent="0.3">
      <c r="A39" s="11" t="s">
        <v>51</v>
      </c>
      <c r="B39" s="8" t="s">
        <v>52</v>
      </c>
      <c r="C39" s="8" t="s">
        <v>53</v>
      </c>
      <c r="D39" s="3">
        <v>5809829.4400000004</v>
      </c>
      <c r="E39" s="14">
        <v>50531.21</v>
      </c>
      <c r="F39" s="84" t="s">
        <v>126</v>
      </c>
      <c r="G39" s="93"/>
      <c r="H39" t="s">
        <v>130</v>
      </c>
    </row>
    <row r="40" spans="1:8" ht="15.6" x14ac:dyDescent="0.3">
      <c r="A40" s="11" t="s">
        <v>54</v>
      </c>
      <c r="B40" s="8" t="s">
        <v>55</v>
      </c>
      <c r="C40" s="8" t="s">
        <v>56</v>
      </c>
      <c r="D40" s="15">
        <v>5364490.01</v>
      </c>
      <c r="E40" s="3">
        <v>53866.400000000001</v>
      </c>
      <c r="F40" s="36"/>
      <c r="G40" s="36"/>
    </row>
    <row r="41" spans="1:8" ht="15.6" x14ac:dyDescent="0.3">
      <c r="A41" s="53" t="s">
        <v>57</v>
      </c>
      <c r="B41" s="54" t="s">
        <v>58</v>
      </c>
      <c r="C41" s="54" t="s">
        <v>59</v>
      </c>
      <c r="D41" s="64">
        <v>6275400.1900000004</v>
      </c>
      <c r="E41" s="42">
        <v>62993.62</v>
      </c>
      <c r="F41" s="36"/>
      <c r="G41" s="36"/>
    </row>
    <row r="42" spans="1:8" ht="15.6" x14ac:dyDescent="0.3">
      <c r="A42" s="53" t="s">
        <v>129</v>
      </c>
      <c r="B42" s="8" t="s">
        <v>52</v>
      </c>
      <c r="C42" s="8" t="s">
        <v>53</v>
      </c>
      <c r="D42" s="64">
        <v>7023.7</v>
      </c>
      <c r="E42" s="42">
        <v>23.7</v>
      </c>
    </row>
    <row r="43" spans="1:8" ht="15.6" x14ac:dyDescent="0.3">
      <c r="A43" s="235" t="s">
        <v>88</v>
      </c>
      <c r="B43" s="235"/>
      <c r="C43" s="235"/>
      <c r="D43" s="61">
        <f>SUM(D35:D42)</f>
        <v>29200245.560000002</v>
      </c>
      <c r="E43" s="3">
        <f>SUM(E35:E42)</f>
        <v>296385.29000000004</v>
      </c>
    </row>
    <row r="44" spans="1:8" ht="16.2" thickBot="1" x14ac:dyDescent="0.35">
      <c r="A44" s="2"/>
      <c r="B44" s="55"/>
      <c r="C44" s="56"/>
      <c r="D44" s="44"/>
      <c r="E44" s="44"/>
      <c r="F44" s="63"/>
    </row>
    <row r="45" spans="1:8" ht="15.6" x14ac:dyDescent="0.3">
      <c r="A45" s="16" t="s">
        <v>60</v>
      </c>
      <c r="B45" s="16" t="s">
        <v>9</v>
      </c>
      <c r="C45" s="16" t="s">
        <v>10</v>
      </c>
      <c r="D45" s="5" t="s">
        <v>11</v>
      </c>
      <c r="E45" s="15" t="s">
        <v>12</v>
      </c>
      <c r="F45" s="225" t="s">
        <v>84</v>
      </c>
      <c r="G45" s="226"/>
    </row>
    <row r="46" spans="1:8" ht="15.6" x14ac:dyDescent="0.3">
      <c r="A46" s="17" t="s">
        <v>61</v>
      </c>
      <c r="B46" s="18">
        <v>0</v>
      </c>
      <c r="C46" s="18">
        <v>0</v>
      </c>
      <c r="D46" s="3"/>
      <c r="E46" s="14"/>
      <c r="F46" s="36"/>
      <c r="G46" s="36"/>
    </row>
    <row r="47" spans="1:8" ht="15.6" x14ac:dyDescent="0.3">
      <c r="A47" s="235" t="s">
        <v>89</v>
      </c>
      <c r="B47" s="235"/>
      <c r="C47" s="235"/>
      <c r="D47" s="61"/>
      <c r="E47" s="3"/>
    </row>
    <row r="48" spans="1:8" ht="16.2" thickBot="1" x14ac:dyDescent="0.35">
      <c r="A48" s="65"/>
      <c r="B48" s="65"/>
      <c r="C48" s="65"/>
      <c r="D48" s="44"/>
      <c r="E48" s="44"/>
    </row>
    <row r="49" spans="1:5" ht="16.2" thickBot="1" x14ac:dyDescent="0.35">
      <c r="A49" s="240" t="s">
        <v>92</v>
      </c>
      <c r="B49" s="241"/>
      <c r="C49" s="241"/>
      <c r="D49" s="241"/>
      <c r="E49" s="46">
        <f>SUM(E32+E43)</f>
        <v>777728.12000000011</v>
      </c>
    </row>
    <row r="50" spans="1:5" ht="16.2" thickBot="1" x14ac:dyDescent="0.35">
      <c r="A50" s="59"/>
      <c r="B50" s="60"/>
      <c r="C50" s="60"/>
      <c r="D50" s="44"/>
      <c r="E50" s="57"/>
    </row>
    <row r="51" spans="1:5" ht="16.2" thickBot="1" x14ac:dyDescent="0.35">
      <c r="A51" s="236" t="s">
        <v>90</v>
      </c>
      <c r="B51" s="237"/>
      <c r="C51" s="237"/>
      <c r="D51" s="71">
        <f>SUM(D32+D43)</f>
        <v>60737477.810000002</v>
      </c>
      <c r="E51" s="44"/>
    </row>
    <row r="52" spans="1:5" ht="16.2" thickBot="1" x14ac:dyDescent="0.35">
      <c r="A52" s="238" t="s">
        <v>85</v>
      </c>
      <c r="B52" s="239"/>
      <c r="C52" s="239"/>
      <c r="D52" s="71">
        <f>SUM(D12+D13+D14+D15)</f>
        <v>852395.5</v>
      </c>
      <c r="E52" s="66"/>
    </row>
    <row r="53" spans="1:5" ht="16.2" thickBot="1" x14ac:dyDescent="0.35">
      <c r="A53" s="67" t="s">
        <v>91</v>
      </c>
      <c r="B53" s="68"/>
      <c r="C53" s="69"/>
      <c r="D53" s="71">
        <f>SUM(D52+D51)</f>
        <v>61589873.310000002</v>
      </c>
      <c r="E53" s="109"/>
    </row>
    <row r="54" spans="1:5" ht="16.2" thickBot="1" x14ac:dyDescent="0.35">
      <c r="A54" s="43"/>
      <c r="B54" s="65"/>
      <c r="C54" s="65"/>
      <c r="D54" s="44"/>
      <c r="E54" s="109"/>
    </row>
    <row r="55" spans="1:5" ht="16.2" thickBot="1" x14ac:dyDescent="0.35">
      <c r="A55" s="221" t="s">
        <v>114</v>
      </c>
      <c r="B55" s="222"/>
      <c r="C55" s="223"/>
      <c r="D55" s="224"/>
      <c r="E55" s="109"/>
    </row>
    <row r="56" spans="1:5" ht="15.6" x14ac:dyDescent="0.3">
      <c r="A56" s="47" t="s">
        <v>62</v>
      </c>
      <c r="B56" s="47" t="s">
        <v>63</v>
      </c>
      <c r="C56" s="86" t="s">
        <v>64</v>
      </c>
      <c r="D56" s="74" t="s">
        <v>96</v>
      </c>
      <c r="E56" s="2"/>
    </row>
    <row r="57" spans="1:5" ht="15.6" x14ac:dyDescent="0.3">
      <c r="A57" s="21" t="s">
        <v>65</v>
      </c>
      <c r="B57" s="21">
        <v>303310.05</v>
      </c>
      <c r="C57" s="22">
        <v>-225925.35</v>
      </c>
      <c r="D57" s="80">
        <f>SUM(B57:C57)</f>
        <v>77384.699999999983</v>
      </c>
      <c r="E57" s="2"/>
    </row>
    <row r="58" spans="1:5" ht="15.6" x14ac:dyDescent="0.3">
      <c r="A58" s="21" t="s">
        <v>66</v>
      </c>
      <c r="B58" s="24">
        <v>375355.12</v>
      </c>
      <c r="C58" s="22">
        <v>-221440.95</v>
      </c>
      <c r="D58" s="80">
        <f>SUM(B58:C58)</f>
        <v>153914.16999999998</v>
      </c>
      <c r="E58" s="2"/>
    </row>
    <row r="59" spans="1:5" ht="15.6" x14ac:dyDescent="0.3">
      <c r="A59" s="21" t="s">
        <v>67</v>
      </c>
      <c r="B59" s="24">
        <v>745496.96</v>
      </c>
      <c r="C59" s="22">
        <v>-225925.35</v>
      </c>
      <c r="D59" s="80">
        <f>SUM(B59:C59)</f>
        <v>519571.61</v>
      </c>
      <c r="E59" s="2"/>
    </row>
    <row r="60" spans="1:5" ht="15.6" x14ac:dyDescent="0.3">
      <c r="A60" s="21" t="s">
        <v>68</v>
      </c>
      <c r="B60" s="24">
        <v>268371.14</v>
      </c>
      <c r="C60" s="95">
        <v>-227985.75</v>
      </c>
      <c r="D60" s="80">
        <f t="shared" ref="D60:D65" si="0">SUM(B60:C60)</f>
        <v>40385.390000000014</v>
      </c>
      <c r="E60" s="25"/>
    </row>
    <row r="61" spans="1:5" ht="15.6" x14ac:dyDescent="0.3">
      <c r="A61" s="21" t="s">
        <v>69</v>
      </c>
      <c r="B61" s="24">
        <v>543485.25</v>
      </c>
      <c r="C61" s="22">
        <v>-225125.35</v>
      </c>
      <c r="D61" s="80">
        <f t="shared" si="0"/>
        <v>318359.90000000002</v>
      </c>
      <c r="E61" s="2"/>
    </row>
    <row r="62" spans="1:5" ht="15.6" x14ac:dyDescent="0.3">
      <c r="A62" s="21" t="s">
        <v>70</v>
      </c>
      <c r="B62" s="26"/>
      <c r="C62" s="22">
        <v>-106702.73</v>
      </c>
      <c r="D62" s="80">
        <f t="shared" si="0"/>
        <v>-106702.73</v>
      </c>
      <c r="E62" s="2"/>
    </row>
    <row r="63" spans="1:5" ht="15.6" x14ac:dyDescent="0.3">
      <c r="A63" s="21" t="s">
        <v>71</v>
      </c>
      <c r="B63" s="24">
        <v>153567.94</v>
      </c>
      <c r="C63" s="22">
        <v>-263570.84000000003</v>
      </c>
      <c r="D63" s="80">
        <f>SUM(B63:C63)</f>
        <v>-110002.90000000002</v>
      </c>
      <c r="E63" s="2"/>
    </row>
    <row r="64" spans="1:5" ht="15.6" x14ac:dyDescent="0.3">
      <c r="A64" s="21" t="s">
        <v>72</v>
      </c>
      <c r="B64" s="21">
        <v>479964.79</v>
      </c>
      <c r="C64" s="22">
        <v>-233192.8</v>
      </c>
      <c r="D64" s="80">
        <f t="shared" si="0"/>
        <v>246771.99</v>
      </c>
      <c r="E64" s="2"/>
    </row>
    <row r="65" spans="1:5" ht="15.6" x14ac:dyDescent="0.3">
      <c r="A65" s="21" t="s">
        <v>73</v>
      </c>
      <c r="B65" s="21">
        <v>750479.63</v>
      </c>
      <c r="C65" s="22">
        <v>-239869.82</v>
      </c>
      <c r="D65" s="80">
        <f t="shared" si="0"/>
        <v>510609.81</v>
      </c>
      <c r="E65" s="2"/>
    </row>
    <row r="66" spans="1:5" ht="15.6" x14ac:dyDescent="0.3">
      <c r="A66" s="21" t="s">
        <v>74</v>
      </c>
      <c r="B66" s="24">
        <v>599069.29</v>
      </c>
      <c r="C66" s="22">
        <v>-248573.37</v>
      </c>
      <c r="D66" s="113">
        <f>SUM(B66:C66)</f>
        <v>350495.92000000004</v>
      </c>
      <c r="E66" s="2"/>
    </row>
    <row r="67" spans="1:5" ht="15.6" x14ac:dyDescent="0.3">
      <c r="A67" s="21" t="s">
        <v>75</v>
      </c>
      <c r="B67" s="21">
        <v>777728.12</v>
      </c>
      <c r="C67" s="22">
        <v>248773.37</v>
      </c>
      <c r="D67" s="80">
        <f>SUM(B67-C67)</f>
        <v>528954.75</v>
      </c>
      <c r="E67" s="2"/>
    </row>
    <row r="68" spans="1:5" ht="15.6" x14ac:dyDescent="0.3">
      <c r="A68" s="21" t="s">
        <v>76</v>
      </c>
      <c r="B68" s="27"/>
      <c r="C68" s="22"/>
      <c r="D68" s="11"/>
      <c r="E68" s="2"/>
    </row>
    <row r="69" spans="1:5" ht="15.6" x14ac:dyDescent="0.3">
      <c r="A69" s="21" t="s">
        <v>77</v>
      </c>
      <c r="B69" s="27"/>
      <c r="C69" s="22"/>
      <c r="D69" s="11"/>
      <c r="E69" s="2"/>
    </row>
    <row r="70" spans="1:5" ht="15.6" x14ac:dyDescent="0.3">
      <c r="A70" s="21" t="s">
        <v>78</v>
      </c>
      <c r="B70" s="75"/>
      <c r="C70" s="22"/>
      <c r="D70" s="11"/>
      <c r="E70" s="2"/>
    </row>
    <row r="71" spans="1:5" ht="15.6" x14ac:dyDescent="0.3">
      <c r="A71" s="28" t="s">
        <v>79</v>
      </c>
      <c r="B71" s="28">
        <f>SUM(B57:B70)</f>
        <v>4996828.29</v>
      </c>
      <c r="C71" s="30">
        <f>SUM(C57:C70)</f>
        <v>-1969538.94</v>
      </c>
      <c r="D71" s="28">
        <f>SUM(D57:D70)</f>
        <v>2529742.61</v>
      </c>
      <c r="E71" s="2"/>
    </row>
    <row r="73" spans="1:5" ht="15.6" x14ac:dyDescent="0.3">
      <c r="A73" s="19" t="s">
        <v>80</v>
      </c>
      <c r="B73" s="32">
        <v>28447808.68</v>
      </c>
      <c r="C73" s="4" t="s">
        <v>81</v>
      </c>
    </row>
    <row r="74" spans="1:5" ht="21" x14ac:dyDescent="0.4">
      <c r="A74" s="78" t="s">
        <v>131</v>
      </c>
      <c r="B74" s="77">
        <f>SUM(D16+D32+D43)</f>
        <v>61589873.310000002</v>
      </c>
      <c r="C74" s="32">
        <f>SUM(B74-B73)</f>
        <v>33142064.630000003</v>
      </c>
    </row>
    <row r="75" spans="1:5" ht="15.6" x14ac:dyDescent="0.3">
      <c r="A75" s="19" t="s">
        <v>95</v>
      </c>
      <c r="B75" s="28">
        <f>SUM(E49*C75)</f>
        <v>7777.2812000000013</v>
      </c>
      <c r="C75" s="76">
        <v>0.01</v>
      </c>
    </row>
  </sheetData>
  <mergeCells count="15">
    <mergeCell ref="A51:C51"/>
    <mergeCell ref="A52:C52"/>
    <mergeCell ref="A55:D55"/>
    <mergeCell ref="A32:C32"/>
    <mergeCell ref="F34:G34"/>
    <mergeCell ref="A43:C43"/>
    <mergeCell ref="F45:G45"/>
    <mergeCell ref="A47:C47"/>
    <mergeCell ref="A49:D49"/>
    <mergeCell ref="F19:G19"/>
    <mergeCell ref="A8:G8"/>
    <mergeCell ref="A9:G9"/>
    <mergeCell ref="A10:G10"/>
    <mergeCell ref="A11:G11"/>
    <mergeCell ref="A18:G18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5:I73"/>
  <sheetViews>
    <sheetView workbookViewId="0">
      <selection sqref="A1:I73"/>
    </sheetView>
  </sheetViews>
  <sheetFormatPr defaultRowHeight="14.4" x14ac:dyDescent="0.3"/>
  <cols>
    <col min="1" max="1" width="28.5546875" customWidth="1"/>
    <col min="2" max="2" width="22.88671875" customWidth="1"/>
    <col min="3" max="3" width="21.109375" customWidth="1"/>
    <col min="4" max="4" width="21.33203125" customWidth="1"/>
    <col min="5" max="5" width="16.109375" customWidth="1"/>
    <col min="8" max="8" width="17.109375" customWidth="1"/>
    <col min="9" max="9" width="9.109375" hidden="1" customWidth="1"/>
  </cols>
  <sheetData>
    <row r="5" spans="1:7" ht="21.6" thickBot="1" x14ac:dyDescent="0.55000000000000004">
      <c r="C5" s="81" t="s">
        <v>0</v>
      </c>
    </row>
    <row r="6" spans="1:7" ht="15.6" x14ac:dyDescent="0.3">
      <c r="A6" s="212" t="s">
        <v>1</v>
      </c>
      <c r="B6" s="213"/>
      <c r="C6" s="213"/>
      <c r="D6" s="213"/>
      <c r="E6" s="213"/>
      <c r="F6" s="213"/>
      <c r="G6" s="214"/>
    </row>
    <row r="7" spans="1:7" ht="16.2" thickBot="1" x14ac:dyDescent="0.35">
      <c r="A7" s="215" t="s">
        <v>2</v>
      </c>
      <c r="B7" s="216"/>
      <c r="C7" s="216"/>
      <c r="D7" s="216"/>
      <c r="E7" s="216"/>
      <c r="F7" s="216"/>
      <c r="G7" s="217"/>
    </row>
    <row r="8" spans="1:7" ht="16.2" thickBot="1" x14ac:dyDescent="0.35">
      <c r="A8" s="230" t="s">
        <v>97</v>
      </c>
      <c r="B8" s="231"/>
      <c r="C8" s="231"/>
      <c r="D8" s="231"/>
      <c r="E8" s="231"/>
      <c r="F8" s="231"/>
      <c r="G8" s="232"/>
    </row>
    <row r="9" spans="1:7" ht="24" thickBot="1" x14ac:dyDescent="0.5">
      <c r="A9" s="227" t="s">
        <v>132</v>
      </c>
      <c r="B9" s="228"/>
      <c r="C9" s="228"/>
      <c r="D9" s="228"/>
      <c r="E9" s="228"/>
      <c r="F9" s="228"/>
      <c r="G9" s="229"/>
    </row>
    <row r="10" spans="1:7" ht="16.2" thickBot="1" x14ac:dyDescent="0.35">
      <c r="A10" s="50" t="s">
        <v>3</v>
      </c>
      <c r="B10" s="51"/>
      <c r="C10" s="51"/>
      <c r="D10" s="52">
        <v>0</v>
      </c>
      <c r="E10" s="2"/>
    </row>
    <row r="11" spans="1:7" ht="16.2" thickBot="1" x14ac:dyDescent="0.35">
      <c r="A11" s="38" t="s">
        <v>4</v>
      </c>
      <c r="B11" s="39"/>
      <c r="C11" s="39"/>
      <c r="D11" s="3">
        <v>0</v>
      </c>
      <c r="E11" s="2"/>
    </row>
    <row r="12" spans="1:7" ht="16.2" thickBot="1" x14ac:dyDescent="0.35">
      <c r="A12" s="38" t="s">
        <v>5</v>
      </c>
      <c r="B12" s="39" t="s">
        <v>6</v>
      </c>
      <c r="C12" s="39"/>
      <c r="D12" s="3">
        <v>632490.52</v>
      </c>
      <c r="E12" s="2"/>
    </row>
    <row r="13" spans="1:7" ht="16.2" thickBot="1" x14ac:dyDescent="0.35">
      <c r="A13" s="41" t="s">
        <v>5</v>
      </c>
      <c r="B13" s="40" t="s">
        <v>7</v>
      </c>
      <c r="C13" s="40"/>
      <c r="D13" s="42">
        <v>53349.23</v>
      </c>
      <c r="E13" s="2"/>
    </row>
    <row r="14" spans="1:7" ht="16.2" thickBot="1" x14ac:dyDescent="0.35">
      <c r="A14" s="38" t="s">
        <v>85</v>
      </c>
      <c r="B14" s="39"/>
      <c r="C14" s="45"/>
      <c r="D14" s="46">
        <f>SUM(D10:D13)</f>
        <v>685839.75</v>
      </c>
      <c r="E14" s="2"/>
    </row>
    <row r="15" spans="1:7" ht="16.2" thickBot="1" x14ac:dyDescent="0.35">
      <c r="A15" s="43"/>
      <c r="B15" s="43"/>
      <c r="C15" s="43"/>
      <c r="D15" s="44"/>
      <c r="E15" s="2"/>
    </row>
    <row r="16" spans="1:7" ht="16.2" thickBot="1" x14ac:dyDescent="0.35">
      <c r="A16" s="230" t="s">
        <v>83</v>
      </c>
      <c r="B16" s="231"/>
      <c r="C16" s="231"/>
      <c r="D16" s="231"/>
      <c r="E16" s="231"/>
      <c r="F16" s="231"/>
      <c r="G16" s="232"/>
    </row>
    <row r="17" spans="1:7" ht="16.2" thickBot="1" x14ac:dyDescent="0.35">
      <c r="A17" s="47" t="s">
        <v>8</v>
      </c>
      <c r="B17" s="47" t="s">
        <v>9</v>
      </c>
      <c r="C17" s="82" t="s">
        <v>10</v>
      </c>
      <c r="D17" s="48" t="s">
        <v>11</v>
      </c>
      <c r="E17" s="49" t="s">
        <v>12</v>
      </c>
      <c r="F17" s="233" t="s">
        <v>84</v>
      </c>
      <c r="G17" s="234"/>
    </row>
    <row r="18" spans="1:7" ht="15.6" x14ac:dyDescent="0.3">
      <c r="A18" s="6" t="s">
        <v>13</v>
      </c>
      <c r="B18" s="7" t="s">
        <v>14</v>
      </c>
      <c r="C18" s="8" t="s">
        <v>15</v>
      </c>
      <c r="D18" s="9">
        <v>7025199.1600000001</v>
      </c>
      <c r="E18" s="35">
        <v>68016.84</v>
      </c>
      <c r="F18" s="37"/>
      <c r="G18" s="37"/>
    </row>
    <row r="19" spans="1:7" ht="15.6" x14ac:dyDescent="0.3">
      <c r="A19" s="11" t="s">
        <v>16</v>
      </c>
      <c r="B19" s="8" t="s">
        <v>17</v>
      </c>
      <c r="C19" s="8" t="s">
        <v>18</v>
      </c>
      <c r="D19" s="9">
        <v>4882290.7699999996</v>
      </c>
      <c r="E19" s="35">
        <v>44586.71</v>
      </c>
      <c r="F19" s="36"/>
      <c r="G19" s="92"/>
    </row>
    <row r="20" spans="1:7" ht="15.6" x14ac:dyDescent="0.3">
      <c r="A20" s="11" t="s">
        <v>19</v>
      </c>
      <c r="B20" s="8" t="s">
        <v>20</v>
      </c>
      <c r="C20" s="8" t="s">
        <v>18</v>
      </c>
      <c r="D20" s="9">
        <v>5567638.5800000001</v>
      </c>
      <c r="E20" s="35">
        <v>-39546.83</v>
      </c>
      <c r="F20" s="36"/>
      <c r="G20" s="36"/>
    </row>
    <row r="21" spans="1:7" ht="15.6" x14ac:dyDescent="0.3">
      <c r="A21" s="11" t="s">
        <v>21</v>
      </c>
      <c r="B21" s="8" t="s">
        <v>22</v>
      </c>
      <c r="C21" s="8" t="s">
        <v>15</v>
      </c>
      <c r="D21" s="9">
        <v>6038319.4400000004</v>
      </c>
      <c r="E21" s="35">
        <v>62039.839999999997</v>
      </c>
      <c r="F21" s="36"/>
      <c r="G21" s="36"/>
    </row>
    <row r="22" spans="1:7" ht="15.6" x14ac:dyDescent="0.3">
      <c r="A22" s="11" t="s">
        <v>23</v>
      </c>
      <c r="B22" s="96" t="s">
        <v>24</v>
      </c>
      <c r="C22" s="96" t="s">
        <v>25</v>
      </c>
      <c r="D22" s="97">
        <v>1027300.2</v>
      </c>
      <c r="E22" s="106">
        <v>-13284.73</v>
      </c>
      <c r="F22" s="36"/>
      <c r="G22" s="36"/>
    </row>
    <row r="23" spans="1:7" ht="15.6" x14ac:dyDescent="0.3">
      <c r="A23" s="11" t="s">
        <v>26</v>
      </c>
      <c r="B23" s="8" t="s">
        <v>27</v>
      </c>
      <c r="C23" s="8" t="s">
        <v>25</v>
      </c>
      <c r="D23" s="9">
        <v>2327840.5299999998</v>
      </c>
      <c r="E23" s="35">
        <v>2027.15</v>
      </c>
      <c r="F23" s="36"/>
      <c r="G23" s="36"/>
    </row>
    <row r="24" spans="1:7" ht="15.6" x14ac:dyDescent="0.3">
      <c r="A24" s="12" t="s">
        <v>28</v>
      </c>
      <c r="B24" s="7" t="s">
        <v>29</v>
      </c>
      <c r="C24" s="7" t="s">
        <v>25</v>
      </c>
      <c r="D24" s="9">
        <v>1082520.44</v>
      </c>
      <c r="E24" s="106">
        <v>-92435.839999999997</v>
      </c>
      <c r="F24" s="36"/>
      <c r="G24" s="36"/>
    </row>
    <row r="25" spans="1:7" ht="15.6" x14ac:dyDescent="0.3">
      <c r="A25" s="12" t="s">
        <v>30</v>
      </c>
      <c r="B25" s="7" t="s">
        <v>31</v>
      </c>
      <c r="C25" s="7" t="s">
        <v>25</v>
      </c>
      <c r="D25" s="9">
        <v>1422867.42</v>
      </c>
      <c r="E25" s="35">
        <v>-3697.41</v>
      </c>
      <c r="F25" s="36"/>
      <c r="G25" s="36"/>
    </row>
    <row r="26" spans="1:7" ht="15.6" x14ac:dyDescent="0.3">
      <c r="A26" s="12" t="s">
        <v>32</v>
      </c>
      <c r="B26" s="7" t="s">
        <v>33</v>
      </c>
      <c r="C26" s="7"/>
      <c r="D26" s="9">
        <v>276616.92</v>
      </c>
      <c r="E26" s="35">
        <v>-888.28</v>
      </c>
      <c r="F26" s="36"/>
      <c r="G26" s="36"/>
    </row>
    <row r="27" spans="1:7" ht="15.6" x14ac:dyDescent="0.3">
      <c r="A27" s="12" t="s">
        <v>34</v>
      </c>
      <c r="B27" s="7" t="s">
        <v>35</v>
      </c>
      <c r="C27" s="7"/>
      <c r="D27" s="9">
        <v>598422.78</v>
      </c>
      <c r="E27" s="35">
        <v>-24150.68</v>
      </c>
      <c r="F27" s="36"/>
      <c r="G27" s="36"/>
    </row>
    <row r="28" spans="1:7" ht="15.6" x14ac:dyDescent="0.3">
      <c r="A28" s="6" t="s">
        <v>36</v>
      </c>
      <c r="B28" s="8" t="s">
        <v>37</v>
      </c>
      <c r="C28" s="8"/>
      <c r="D28" s="9">
        <v>1303965.81</v>
      </c>
      <c r="E28" s="35">
        <v>13082.67</v>
      </c>
      <c r="F28" s="36"/>
      <c r="G28" s="36"/>
    </row>
    <row r="29" spans="1:7" ht="15.6" x14ac:dyDescent="0.3">
      <c r="A29" s="53" t="s">
        <v>38</v>
      </c>
      <c r="B29" s="89" t="s">
        <v>39</v>
      </c>
      <c r="C29" s="54"/>
      <c r="D29" s="9">
        <v>0</v>
      </c>
      <c r="E29" s="35">
        <v>0</v>
      </c>
      <c r="F29" s="88"/>
      <c r="G29" s="88"/>
    </row>
    <row r="30" spans="1:7" ht="15.6" x14ac:dyDescent="0.3">
      <c r="A30" s="218" t="s">
        <v>87</v>
      </c>
      <c r="B30" s="219"/>
      <c r="C30" s="220"/>
      <c r="D30" s="61">
        <f>SUM(D18:D29)</f>
        <v>31552982.050000001</v>
      </c>
      <c r="E30" s="14">
        <f>SUM(E18:E29)</f>
        <v>15749.44</v>
      </c>
    </row>
    <row r="31" spans="1:7" ht="16.2" thickBot="1" x14ac:dyDescent="0.35">
      <c r="A31" s="2"/>
      <c r="B31" s="55"/>
      <c r="C31" s="56"/>
      <c r="D31" s="44"/>
      <c r="E31" s="57"/>
    </row>
    <row r="32" spans="1:7" ht="16.2" thickBot="1" x14ac:dyDescent="0.35">
      <c r="A32" s="4" t="s">
        <v>40</v>
      </c>
      <c r="B32" s="4" t="s">
        <v>9</v>
      </c>
      <c r="C32" s="83" t="s">
        <v>10</v>
      </c>
      <c r="D32" s="5" t="s">
        <v>11</v>
      </c>
      <c r="E32" s="112" t="s">
        <v>12</v>
      </c>
      <c r="F32" s="233" t="s">
        <v>84</v>
      </c>
      <c r="G32" s="234"/>
    </row>
    <row r="33" spans="1:8" ht="15.6" x14ac:dyDescent="0.3">
      <c r="A33" s="11" t="s">
        <v>41</v>
      </c>
      <c r="B33" s="8" t="s">
        <v>42</v>
      </c>
      <c r="C33" s="8" t="s">
        <v>43</v>
      </c>
      <c r="D33" s="3">
        <v>1359281.65</v>
      </c>
      <c r="E33" s="14">
        <v>-5015.99</v>
      </c>
      <c r="F33" s="37"/>
      <c r="G33" s="37"/>
    </row>
    <row r="34" spans="1:8" ht="15.6" x14ac:dyDescent="0.3">
      <c r="A34" s="11" t="s">
        <v>44</v>
      </c>
      <c r="B34" s="8" t="s">
        <v>45</v>
      </c>
      <c r="C34" s="8" t="s">
        <v>43</v>
      </c>
      <c r="D34" s="3">
        <v>2461756.94</v>
      </c>
      <c r="E34" s="3">
        <v>-17099.14</v>
      </c>
      <c r="F34" s="36"/>
      <c r="G34" s="36"/>
    </row>
    <row r="35" spans="1:8" ht="15.6" x14ac:dyDescent="0.3">
      <c r="A35" s="11" t="s">
        <v>46</v>
      </c>
      <c r="B35" s="8" t="s">
        <v>47</v>
      </c>
      <c r="C35" s="8" t="s">
        <v>48</v>
      </c>
      <c r="D35" s="3">
        <v>1744572.59</v>
      </c>
      <c r="E35" s="3">
        <v>7594.29</v>
      </c>
      <c r="F35" s="36"/>
      <c r="G35" s="36"/>
    </row>
    <row r="36" spans="1:8" ht="15.6" x14ac:dyDescent="0.3">
      <c r="A36" s="11" t="s">
        <v>49</v>
      </c>
      <c r="B36" s="8" t="s">
        <v>50</v>
      </c>
      <c r="C36" s="8" t="s">
        <v>18</v>
      </c>
      <c r="D36" s="3">
        <v>6219713.8600000003</v>
      </c>
      <c r="E36" s="14">
        <v>56343.66</v>
      </c>
      <c r="F36" s="36"/>
      <c r="G36" s="36"/>
    </row>
    <row r="37" spans="1:8" ht="15.6" x14ac:dyDescent="0.3">
      <c r="A37" s="11" t="s">
        <v>51</v>
      </c>
      <c r="B37" s="8" t="s">
        <v>52</v>
      </c>
      <c r="C37" s="8" t="s">
        <v>53</v>
      </c>
      <c r="D37" s="3">
        <v>6454645.8799999999</v>
      </c>
      <c r="E37" s="14">
        <v>55695.45</v>
      </c>
      <c r="F37" s="84" t="s">
        <v>134</v>
      </c>
      <c r="G37" s="93"/>
      <c r="H37" t="s">
        <v>133</v>
      </c>
    </row>
    <row r="38" spans="1:8" ht="15.6" x14ac:dyDescent="0.3">
      <c r="A38" s="11" t="s">
        <v>54</v>
      </c>
      <c r="B38" s="8" t="s">
        <v>55</v>
      </c>
      <c r="C38" s="8" t="s">
        <v>56</v>
      </c>
      <c r="D38" s="15">
        <v>5358320.8600000003</v>
      </c>
      <c r="E38" s="3">
        <v>-6169.15</v>
      </c>
      <c r="F38" s="36"/>
      <c r="G38" s="36"/>
    </row>
    <row r="39" spans="1:8" ht="15.6" x14ac:dyDescent="0.3">
      <c r="A39" s="53" t="s">
        <v>57</v>
      </c>
      <c r="B39" s="54" t="s">
        <v>58</v>
      </c>
      <c r="C39" s="54" t="s">
        <v>59</v>
      </c>
      <c r="D39" s="64">
        <v>6270099.5499999998</v>
      </c>
      <c r="E39" s="42">
        <v>-5300.64</v>
      </c>
      <c r="F39" s="36"/>
      <c r="G39" s="36"/>
    </row>
    <row r="40" spans="1:8" ht="15.6" x14ac:dyDescent="0.3">
      <c r="A40" s="53" t="s">
        <v>129</v>
      </c>
      <c r="B40" s="8" t="s">
        <v>52</v>
      </c>
      <c r="C40" s="8" t="s">
        <v>53</v>
      </c>
      <c r="D40" s="64">
        <v>7089.37</v>
      </c>
      <c r="E40" s="42">
        <v>65.67</v>
      </c>
    </row>
    <row r="41" spans="1:8" ht="15.6" x14ac:dyDescent="0.3">
      <c r="A41" s="235" t="s">
        <v>88</v>
      </c>
      <c r="B41" s="235"/>
      <c r="C41" s="235"/>
      <c r="D41" s="61">
        <f>SUM(D33:D40)</f>
        <v>29875480.699999999</v>
      </c>
      <c r="E41" s="3">
        <f>SUM(E33:E40)</f>
        <v>86114.150000000009</v>
      </c>
    </row>
    <row r="42" spans="1:8" ht="16.2" thickBot="1" x14ac:dyDescent="0.35">
      <c r="A42" s="2"/>
      <c r="B42" s="55"/>
      <c r="C42" s="56"/>
      <c r="D42" s="44"/>
      <c r="E42" s="44"/>
      <c r="F42" s="63"/>
    </row>
    <row r="43" spans="1:8" ht="15.6" x14ac:dyDescent="0.3">
      <c r="A43" s="16" t="s">
        <v>60</v>
      </c>
      <c r="B43" s="16" t="s">
        <v>9</v>
      </c>
      <c r="C43" s="16" t="s">
        <v>10</v>
      </c>
      <c r="D43" s="5" t="s">
        <v>11</v>
      </c>
      <c r="E43" s="15" t="s">
        <v>12</v>
      </c>
      <c r="F43" s="225" t="s">
        <v>84</v>
      </c>
      <c r="G43" s="226"/>
    </row>
    <row r="44" spans="1:8" ht="15.6" x14ac:dyDescent="0.3">
      <c r="A44" s="17" t="s">
        <v>61</v>
      </c>
      <c r="B44" s="18">
        <v>0</v>
      </c>
      <c r="C44" s="18">
        <v>0</v>
      </c>
      <c r="D44" s="3"/>
      <c r="E44" s="14"/>
      <c r="F44" s="36"/>
      <c r="G44" s="36"/>
    </row>
    <row r="45" spans="1:8" ht="15.6" x14ac:dyDescent="0.3">
      <c r="A45" s="235" t="s">
        <v>89</v>
      </c>
      <c r="B45" s="235"/>
      <c r="C45" s="235"/>
      <c r="D45" s="61"/>
      <c r="E45" s="3"/>
    </row>
    <row r="46" spans="1:8" ht="16.2" thickBot="1" x14ac:dyDescent="0.35">
      <c r="A46" s="65"/>
      <c r="B46" s="65"/>
      <c r="C46" s="65"/>
      <c r="D46" s="44"/>
      <c r="E46" s="44"/>
    </row>
    <row r="47" spans="1:8" ht="16.2" thickBot="1" x14ac:dyDescent="0.35">
      <c r="A47" s="240" t="s">
        <v>92</v>
      </c>
      <c r="B47" s="241"/>
      <c r="C47" s="241"/>
      <c r="D47" s="241"/>
      <c r="E47" s="46">
        <f>SUM(E30+E41)</f>
        <v>101863.59000000001</v>
      </c>
    </row>
    <row r="48" spans="1:8" ht="16.2" thickBot="1" x14ac:dyDescent="0.35">
      <c r="A48" s="59"/>
      <c r="B48" s="60"/>
      <c r="C48" s="60"/>
      <c r="D48" s="44"/>
      <c r="E48" s="57"/>
    </row>
    <row r="49" spans="1:5" ht="16.2" thickBot="1" x14ac:dyDescent="0.35">
      <c r="A49" s="236" t="s">
        <v>90</v>
      </c>
      <c r="B49" s="237"/>
      <c r="C49" s="237"/>
      <c r="D49" s="71">
        <f>SUM(D30+D41)</f>
        <v>61428462.75</v>
      </c>
      <c r="E49" s="44"/>
    </row>
    <row r="50" spans="1:5" ht="16.2" thickBot="1" x14ac:dyDescent="0.35">
      <c r="A50" s="238" t="s">
        <v>85</v>
      </c>
      <c r="B50" s="239"/>
      <c r="C50" s="239"/>
      <c r="D50" s="71">
        <f>SUM(D10+D11+D12+D13)</f>
        <v>685839.75</v>
      </c>
      <c r="E50" s="66"/>
    </row>
    <row r="51" spans="1:5" ht="16.2" thickBot="1" x14ac:dyDescent="0.35">
      <c r="A51" s="67" t="s">
        <v>91</v>
      </c>
      <c r="B51" s="68"/>
      <c r="C51" s="69"/>
      <c r="D51" s="71">
        <f>SUM(D50+D49)</f>
        <v>62114302.5</v>
      </c>
      <c r="E51" s="109"/>
    </row>
    <row r="52" spans="1:5" ht="16.2" thickBot="1" x14ac:dyDescent="0.35">
      <c r="A52" s="43"/>
      <c r="B52" s="65"/>
      <c r="C52" s="65"/>
      <c r="D52" s="44"/>
      <c r="E52" s="109"/>
    </row>
    <row r="53" spans="1:5" ht="16.2" thickBot="1" x14ac:dyDescent="0.35">
      <c r="A53" s="221" t="s">
        <v>114</v>
      </c>
      <c r="B53" s="222"/>
      <c r="C53" s="223"/>
      <c r="D53" s="224"/>
      <c r="E53" s="109"/>
    </row>
    <row r="54" spans="1:5" ht="15.6" x14ac:dyDescent="0.3">
      <c r="A54" s="47" t="s">
        <v>62</v>
      </c>
      <c r="B54" s="47" t="s">
        <v>63</v>
      </c>
      <c r="C54" s="86" t="s">
        <v>64</v>
      </c>
      <c r="D54" s="74" t="s">
        <v>96</v>
      </c>
      <c r="E54" s="2"/>
    </row>
    <row r="55" spans="1:5" ht="15.6" x14ac:dyDescent="0.3">
      <c r="A55" s="21" t="s">
        <v>65</v>
      </c>
      <c r="B55" s="21">
        <v>303310.05</v>
      </c>
      <c r="C55" s="22">
        <v>-225925.35</v>
      </c>
      <c r="D55" s="80">
        <f>SUM(B55:C55)</f>
        <v>77384.699999999983</v>
      </c>
      <c r="E55" s="2"/>
    </row>
    <row r="56" spans="1:5" ht="15.6" x14ac:dyDescent="0.3">
      <c r="A56" s="21" t="s">
        <v>66</v>
      </c>
      <c r="B56" s="24">
        <v>375355.12</v>
      </c>
      <c r="C56" s="22">
        <v>-221440.95</v>
      </c>
      <c r="D56" s="80">
        <f>SUM(B56:C56)</f>
        <v>153914.16999999998</v>
      </c>
      <c r="E56" s="2"/>
    </row>
    <row r="57" spans="1:5" ht="15.6" x14ac:dyDescent="0.3">
      <c r="A57" s="21" t="s">
        <v>67</v>
      </c>
      <c r="B57" s="24">
        <v>745496.96</v>
      </c>
      <c r="C57" s="22">
        <v>-225925.35</v>
      </c>
      <c r="D57" s="80">
        <f>SUM(B57:C57)</f>
        <v>519571.61</v>
      </c>
      <c r="E57" s="2"/>
    </row>
    <row r="58" spans="1:5" ht="15.6" x14ac:dyDescent="0.3">
      <c r="A58" s="21" t="s">
        <v>68</v>
      </c>
      <c r="B58" s="24">
        <v>268371.14</v>
      </c>
      <c r="C58" s="95">
        <v>-227985.75</v>
      </c>
      <c r="D58" s="80">
        <f t="shared" ref="D58:D63" si="0">SUM(B58:C58)</f>
        <v>40385.390000000014</v>
      </c>
      <c r="E58" s="25"/>
    </row>
    <row r="59" spans="1:5" ht="15.6" x14ac:dyDescent="0.3">
      <c r="A59" s="21" t="s">
        <v>69</v>
      </c>
      <c r="B59" s="24">
        <v>543485.25</v>
      </c>
      <c r="C59" s="22">
        <v>-225125.35</v>
      </c>
      <c r="D59" s="80">
        <f t="shared" si="0"/>
        <v>318359.90000000002</v>
      </c>
      <c r="E59" s="2"/>
    </row>
    <row r="60" spans="1:5" ht="15.6" x14ac:dyDescent="0.3">
      <c r="A60" s="21" t="s">
        <v>70</v>
      </c>
      <c r="B60" s="26"/>
      <c r="C60" s="22">
        <v>-106702.73</v>
      </c>
      <c r="D60" s="80">
        <f t="shared" si="0"/>
        <v>-106702.73</v>
      </c>
      <c r="E60" s="2"/>
    </row>
    <row r="61" spans="1:5" ht="15.6" x14ac:dyDescent="0.3">
      <c r="A61" s="21" t="s">
        <v>71</v>
      </c>
      <c r="B61" s="24">
        <v>153567.94</v>
      </c>
      <c r="C61" s="22">
        <v>-263570.84000000003</v>
      </c>
      <c r="D61" s="80">
        <f>SUM(B61:C61)</f>
        <v>-110002.90000000002</v>
      </c>
      <c r="E61" s="2"/>
    </row>
    <row r="62" spans="1:5" ht="15.6" x14ac:dyDescent="0.3">
      <c r="A62" s="21" t="s">
        <v>72</v>
      </c>
      <c r="B62" s="21">
        <v>479964.79</v>
      </c>
      <c r="C62" s="22">
        <v>-233192.8</v>
      </c>
      <c r="D62" s="80">
        <f t="shared" si="0"/>
        <v>246771.99</v>
      </c>
      <c r="E62" s="2"/>
    </row>
    <row r="63" spans="1:5" ht="15.6" x14ac:dyDescent="0.3">
      <c r="A63" s="21" t="s">
        <v>73</v>
      </c>
      <c r="B63" s="21">
        <v>750479.63</v>
      </c>
      <c r="C63" s="22">
        <v>-239869.82</v>
      </c>
      <c r="D63" s="80">
        <f t="shared" si="0"/>
        <v>510609.81</v>
      </c>
      <c r="E63" s="2"/>
    </row>
    <row r="64" spans="1:5" ht="15.6" x14ac:dyDescent="0.3">
      <c r="A64" s="21" t="s">
        <v>74</v>
      </c>
      <c r="B64" s="24">
        <v>599069.29</v>
      </c>
      <c r="C64" s="22">
        <v>-248573.37</v>
      </c>
      <c r="D64" s="113">
        <f>SUM(B64:C64)</f>
        <v>350495.92000000004</v>
      </c>
      <c r="E64" s="2"/>
    </row>
    <row r="65" spans="1:5" ht="15.6" x14ac:dyDescent="0.3">
      <c r="A65" s="21" t="s">
        <v>75</v>
      </c>
      <c r="B65" s="21">
        <v>777728.12</v>
      </c>
      <c r="C65" s="22">
        <v>248773.37</v>
      </c>
      <c r="D65" s="80">
        <f>SUM(B65-C65)</f>
        <v>528954.75</v>
      </c>
      <c r="E65" s="2"/>
    </row>
    <row r="66" spans="1:5" ht="15.6" x14ac:dyDescent="0.3">
      <c r="A66" s="21" t="s">
        <v>76</v>
      </c>
      <c r="B66" s="21">
        <v>101863.59</v>
      </c>
      <c r="C66" s="22">
        <v>246773.37</v>
      </c>
      <c r="D66" s="21">
        <f>SUM(B66-C66)</f>
        <v>-144909.78</v>
      </c>
      <c r="E66" s="2"/>
    </row>
    <row r="67" spans="1:5" ht="15.6" x14ac:dyDescent="0.3">
      <c r="A67" s="21" t="s">
        <v>77</v>
      </c>
      <c r="B67" s="27"/>
      <c r="C67" s="22"/>
      <c r="D67" s="11"/>
      <c r="E67" s="2"/>
    </row>
    <row r="68" spans="1:5" ht="15.6" x14ac:dyDescent="0.3">
      <c r="A68" s="21" t="s">
        <v>78</v>
      </c>
      <c r="B68" s="75"/>
      <c r="C68" s="22"/>
      <c r="D68" s="11"/>
      <c r="E68" s="2"/>
    </row>
    <row r="69" spans="1:5" ht="15.6" x14ac:dyDescent="0.3">
      <c r="A69" s="28" t="s">
        <v>79</v>
      </c>
      <c r="B69" s="28">
        <f>SUM(B55:B68)</f>
        <v>5098691.88</v>
      </c>
      <c r="C69" s="30">
        <f>SUM(C55:C68)</f>
        <v>-1722765.5699999998</v>
      </c>
      <c r="D69" s="28">
        <f>SUM(D55:D68)</f>
        <v>2384832.83</v>
      </c>
      <c r="E69" s="2"/>
    </row>
    <row r="71" spans="1:5" ht="15.6" x14ac:dyDescent="0.3">
      <c r="A71" s="19" t="s">
        <v>80</v>
      </c>
      <c r="B71" s="32">
        <v>28447808.68</v>
      </c>
      <c r="C71" s="4" t="s">
        <v>81</v>
      </c>
    </row>
    <row r="72" spans="1:5" ht="21" x14ac:dyDescent="0.4">
      <c r="A72" s="78" t="s">
        <v>135</v>
      </c>
      <c r="B72" s="77">
        <f>SUM(D14+D30+D41)</f>
        <v>62114302.5</v>
      </c>
      <c r="C72" s="32">
        <f>SUM(B72-B71)</f>
        <v>33666493.82</v>
      </c>
    </row>
    <row r="73" spans="1:5" ht="15.6" x14ac:dyDescent="0.3">
      <c r="A73" s="19" t="s">
        <v>95</v>
      </c>
      <c r="B73" s="28">
        <f>SUM(E47*C73)</f>
        <v>1018.6359000000001</v>
      </c>
      <c r="C73" s="76">
        <v>0.01</v>
      </c>
    </row>
  </sheetData>
  <mergeCells count="15">
    <mergeCell ref="A49:C49"/>
    <mergeCell ref="A50:C50"/>
    <mergeCell ref="A53:D53"/>
    <mergeCell ref="A30:C30"/>
    <mergeCell ref="F32:G32"/>
    <mergeCell ref="A41:C41"/>
    <mergeCell ref="F43:G43"/>
    <mergeCell ref="A45:C45"/>
    <mergeCell ref="A47:D47"/>
    <mergeCell ref="F17:G17"/>
    <mergeCell ref="A6:G6"/>
    <mergeCell ref="A7:G7"/>
    <mergeCell ref="A8:G8"/>
    <mergeCell ref="A9:G9"/>
    <mergeCell ref="A16:G16"/>
  </mergeCells>
  <pageMargins left="0.511811024" right="0.511811024" top="0.78740157499999996" bottom="0.78740157499999996" header="0.31496062000000002" footer="0.31496062000000002"/>
  <pageSetup paperSize="9" scale="63" fitToHeight="0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6:H74"/>
  <sheetViews>
    <sheetView workbookViewId="0">
      <selection activeCell="A2" sqref="A2:J74"/>
    </sheetView>
  </sheetViews>
  <sheetFormatPr defaultRowHeight="14.4" x14ac:dyDescent="0.3"/>
  <cols>
    <col min="1" max="1" width="39.5546875" customWidth="1"/>
    <col min="2" max="2" width="22.33203125" customWidth="1"/>
    <col min="3" max="3" width="17.109375" customWidth="1"/>
    <col min="4" max="4" width="20.33203125" customWidth="1"/>
    <col min="5" max="5" width="17.33203125" customWidth="1"/>
  </cols>
  <sheetData>
    <row r="6" spans="1:7" ht="21.6" thickBot="1" x14ac:dyDescent="0.55000000000000004">
      <c r="C6" s="81" t="s">
        <v>0</v>
      </c>
    </row>
    <row r="7" spans="1:7" ht="15.6" x14ac:dyDescent="0.3">
      <c r="A7" s="212" t="s">
        <v>1</v>
      </c>
      <c r="B7" s="213"/>
      <c r="C7" s="213"/>
      <c r="D7" s="213"/>
      <c r="E7" s="213"/>
      <c r="F7" s="213"/>
      <c r="G7" s="214"/>
    </row>
    <row r="8" spans="1:7" ht="16.2" thickBot="1" x14ac:dyDescent="0.35">
      <c r="A8" s="215" t="s">
        <v>2</v>
      </c>
      <c r="B8" s="216"/>
      <c r="C8" s="216"/>
      <c r="D8" s="216"/>
      <c r="E8" s="216"/>
      <c r="F8" s="216"/>
      <c r="G8" s="217"/>
    </row>
    <row r="9" spans="1:7" ht="16.2" thickBot="1" x14ac:dyDescent="0.35">
      <c r="A9" s="230" t="s">
        <v>97</v>
      </c>
      <c r="B9" s="231"/>
      <c r="C9" s="231"/>
      <c r="D9" s="231"/>
      <c r="E9" s="231"/>
      <c r="F9" s="231"/>
      <c r="G9" s="232"/>
    </row>
    <row r="10" spans="1:7" ht="24" thickBot="1" x14ac:dyDescent="0.5">
      <c r="A10" s="227" t="s">
        <v>136</v>
      </c>
      <c r="B10" s="228"/>
      <c r="C10" s="228"/>
      <c r="D10" s="228"/>
      <c r="E10" s="228"/>
      <c r="F10" s="228"/>
      <c r="G10" s="229"/>
    </row>
    <row r="11" spans="1:7" ht="16.2" thickBot="1" x14ac:dyDescent="0.35">
      <c r="A11" s="50" t="s">
        <v>3</v>
      </c>
      <c r="B11" s="51"/>
      <c r="C11" s="51"/>
      <c r="D11" s="52">
        <v>0</v>
      </c>
      <c r="E11" s="2"/>
    </row>
    <row r="12" spans="1:7" ht="16.2" thickBot="1" x14ac:dyDescent="0.35">
      <c r="A12" s="38" t="s">
        <v>4</v>
      </c>
      <c r="B12" s="39"/>
      <c r="C12" s="39"/>
      <c r="D12" s="3">
        <v>0</v>
      </c>
      <c r="E12" s="2"/>
    </row>
    <row r="13" spans="1:7" ht="16.2" thickBot="1" x14ac:dyDescent="0.35">
      <c r="A13" s="38" t="s">
        <v>5</v>
      </c>
      <c r="B13" s="39" t="s">
        <v>6</v>
      </c>
      <c r="C13" s="39"/>
      <c r="D13" s="3">
        <v>518602.22</v>
      </c>
      <c r="E13" s="2"/>
    </row>
    <row r="14" spans="1:7" ht="16.2" thickBot="1" x14ac:dyDescent="0.35">
      <c r="A14" s="41" t="s">
        <v>5</v>
      </c>
      <c r="B14" s="40" t="s">
        <v>7</v>
      </c>
      <c r="C14" s="40"/>
      <c r="D14" s="42">
        <v>928901.8</v>
      </c>
      <c r="E14" s="2"/>
    </row>
    <row r="15" spans="1:7" ht="16.2" thickBot="1" x14ac:dyDescent="0.35">
      <c r="A15" s="38" t="s">
        <v>85</v>
      </c>
      <c r="B15" s="39"/>
      <c r="C15" s="45"/>
      <c r="D15" s="46">
        <f>SUM(D11:D14)</f>
        <v>1447504.02</v>
      </c>
      <c r="E15" s="2"/>
    </row>
    <row r="16" spans="1:7" ht="16.2" thickBot="1" x14ac:dyDescent="0.35">
      <c r="A16" s="43"/>
      <c r="B16" s="43"/>
      <c r="C16" s="43"/>
      <c r="D16" s="44"/>
      <c r="E16" s="2"/>
    </row>
    <row r="17" spans="1:7" ht="16.2" thickBot="1" x14ac:dyDescent="0.35">
      <c r="A17" s="230" t="s">
        <v>83</v>
      </c>
      <c r="B17" s="231"/>
      <c r="C17" s="231"/>
      <c r="D17" s="231"/>
      <c r="E17" s="231"/>
      <c r="F17" s="231"/>
      <c r="G17" s="232"/>
    </row>
    <row r="18" spans="1:7" ht="16.2" thickBot="1" x14ac:dyDescent="0.35">
      <c r="A18" s="47" t="s">
        <v>8</v>
      </c>
      <c r="B18" s="47" t="s">
        <v>9</v>
      </c>
      <c r="C18" s="82" t="s">
        <v>10</v>
      </c>
      <c r="D18" s="48" t="s">
        <v>11</v>
      </c>
      <c r="E18" s="49" t="s">
        <v>12</v>
      </c>
      <c r="F18" s="233" t="s">
        <v>84</v>
      </c>
      <c r="G18" s="234"/>
    </row>
    <row r="19" spans="1:7" ht="15.6" x14ac:dyDescent="0.3">
      <c r="A19" s="6" t="s">
        <v>13</v>
      </c>
      <c r="B19" s="7" t="s">
        <v>14</v>
      </c>
      <c r="C19" s="8" t="s">
        <v>15</v>
      </c>
      <c r="D19" s="9">
        <v>7102069.8399999999</v>
      </c>
      <c r="E19" s="35">
        <v>76870.679999999993</v>
      </c>
      <c r="F19" s="37"/>
      <c r="G19" s="37"/>
    </row>
    <row r="20" spans="1:7" ht="15.6" x14ac:dyDescent="0.3">
      <c r="A20" s="11" t="s">
        <v>16</v>
      </c>
      <c r="B20" s="8" t="s">
        <v>17</v>
      </c>
      <c r="C20" s="8" t="s">
        <v>18</v>
      </c>
      <c r="D20" s="9">
        <v>4938660.46</v>
      </c>
      <c r="E20" s="35">
        <v>56369.69</v>
      </c>
      <c r="F20" s="36"/>
      <c r="G20" s="92"/>
    </row>
    <row r="21" spans="1:7" ht="15.6" x14ac:dyDescent="0.3">
      <c r="A21" s="11" t="s">
        <v>19</v>
      </c>
      <c r="B21" s="8" t="s">
        <v>20</v>
      </c>
      <c r="C21" s="8" t="s">
        <v>18</v>
      </c>
      <c r="D21" s="9">
        <v>5636340.0599999996</v>
      </c>
      <c r="E21" s="35">
        <v>68701.48</v>
      </c>
      <c r="F21" s="36"/>
      <c r="G21" s="36"/>
    </row>
    <row r="22" spans="1:7" ht="15.6" x14ac:dyDescent="0.3">
      <c r="A22" s="11" t="s">
        <v>21</v>
      </c>
      <c r="B22" s="8" t="s">
        <v>22</v>
      </c>
      <c r="C22" s="8" t="s">
        <v>15</v>
      </c>
      <c r="D22" s="9">
        <v>6107741.7000000002</v>
      </c>
      <c r="E22" s="35">
        <v>69422.259999999995</v>
      </c>
      <c r="F22" s="36"/>
      <c r="G22" s="36"/>
    </row>
    <row r="23" spans="1:7" ht="15.6" x14ac:dyDescent="0.3">
      <c r="A23" s="11" t="s">
        <v>23</v>
      </c>
      <c r="B23" s="96" t="s">
        <v>24</v>
      </c>
      <c r="C23" s="96" t="s">
        <v>25</v>
      </c>
      <c r="D23" s="97">
        <v>1038578.22</v>
      </c>
      <c r="E23" s="106">
        <v>11278.02</v>
      </c>
      <c r="F23" s="36"/>
      <c r="G23" s="36"/>
    </row>
    <row r="24" spans="1:7" ht="15.6" x14ac:dyDescent="0.3">
      <c r="A24" s="11" t="s">
        <v>26</v>
      </c>
      <c r="B24" s="8" t="s">
        <v>27</v>
      </c>
      <c r="C24" s="8" t="s">
        <v>25</v>
      </c>
      <c r="D24" s="9">
        <v>2354360.94</v>
      </c>
      <c r="E24" s="35">
        <v>26520.41</v>
      </c>
      <c r="F24" s="36"/>
      <c r="G24" s="36"/>
    </row>
    <row r="25" spans="1:7" ht="15.6" x14ac:dyDescent="0.3">
      <c r="A25" s="12" t="s">
        <v>28</v>
      </c>
      <c r="B25" s="7" t="s">
        <v>29</v>
      </c>
      <c r="C25" s="7" t="s">
        <v>25</v>
      </c>
      <c r="D25" s="9">
        <v>1042998.09</v>
      </c>
      <c r="E25" s="106">
        <v>-39522.35</v>
      </c>
      <c r="F25" s="36"/>
      <c r="G25" s="36"/>
    </row>
    <row r="26" spans="1:7" ht="15.6" x14ac:dyDescent="0.3">
      <c r="A26" s="12" t="s">
        <v>30</v>
      </c>
      <c r="B26" s="7" t="s">
        <v>31</v>
      </c>
      <c r="C26" s="7" t="s">
        <v>25</v>
      </c>
      <c r="D26" s="9">
        <v>1432415.14</v>
      </c>
      <c r="E26" s="35">
        <v>9547.7199999999993</v>
      </c>
      <c r="F26" s="36"/>
      <c r="G26" s="36"/>
    </row>
    <row r="27" spans="1:7" ht="15.6" x14ac:dyDescent="0.3">
      <c r="A27" s="12" t="s">
        <v>32</v>
      </c>
      <c r="B27" s="7" t="s">
        <v>33</v>
      </c>
      <c r="C27" s="7"/>
      <c r="D27" s="9">
        <v>279186.34000000003</v>
      </c>
      <c r="E27" s="35">
        <v>2569.42</v>
      </c>
      <c r="F27" s="36"/>
      <c r="G27" s="36"/>
    </row>
    <row r="28" spans="1:7" ht="15.6" x14ac:dyDescent="0.3">
      <c r="A28" s="12" t="s">
        <v>34</v>
      </c>
      <c r="B28" s="7" t="s">
        <v>35</v>
      </c>
      <c r="C28" s="7"/>
      <c r="D28" s="9">
        <v>583587.05000000005</v>
      </c>
      <c r="E28" s="35">
        <v>-14835.73</v>
      </c>
      <c r="F28" s="36"/>
      <c r="G28" s="36"/>
    </row>
    <row r="29" spans="1:7" ht="15.6" x14ac:dyDescent="0.3">
      <c r="A29" s="6" t="s">
        <v>36</v>
      </c>
      <c r="B29" s="8" t="s">
        <v>37</v>
      </c>
      <c r="C29" s="8"/>
      <c r="D29" s="9">
        <v>1318697.31</v>
      </c>
      <c r="E29" s="35">
        <v>14731.5</v>
      </c>
      <c r="F29" s="36"/>
      <c r="G29" s="36"/>
    </row>
    <row r="30" spans="1:7" ht="15.6" x14ac:dyDescent="0.3">
      <c r="A30" s="53" t="s">
        <v>38</v>
      </c>
      <c r="B30" s="108" t="s">
        <v>39</v>
      </c>
      <c r="C30" s="54"/>
      <c r="D30" s="9">
        <v>0</v>
      </c>
      <c r="E30" s="35">
        <v>0</v>
      </c>
      <c r="F30" s="88"/>
      <c r="G30" s="88"/>
    </row>
    <row r="31" spans="1:7" ht="15.6" x14ac:dyDescent="0.3">
      <c r="A31" s="218" t="s">
        <v>87</v>
      </c>
      <c r="B31" s="219"/>
      <c r="C31" s="220"/>
      <c r="D31" s="61">
        <f>SUM(D19:D30)</f>
        <v>31834635.149999999</v>
      </c>
      <c r="E31" s="14">
        <f>SUM(E19:E30)</f>
        <v>281653.09999999998</v>
      </c>
    </row>
    <row r="32" spans="1:7" ht="16.2" thickBot="1" x14ac:dyDescent="0.35">
      <c r="A32" s="2"/>
      <c r="B32" s="55"/>
      <c r="C32" s="56"/>
      <c r="D32" s="44"/>
      <c r="E32" s="57"/>
    </row>
    <row r="33" spans="1:8" ht="16.2" thickBot="1" x14ac:dyDescent="0.35">
      <c r="A33" s="4" t="s">
        <v>40</v>
      </c>
      <c r="B33" s="4" t="s">
        <v>9</v>
      </c>
      <c r="C33" s="83" t="s">
        <v>10</v>
      </c>
      <c r="D33" s="5" t="s">
        <v>11</v>
      </c>
      <c r="E33" s="112" t="s">
        <v>12</v>
      </c>
      <c r="F33" s="233" t="s">
        <v>84</v>
      </c>
      <c r="G33" s="234"/>
    </row>
    <row r="34" spans="1:8" ht="15.6" x14ac:dyDescent="0.3">
      <c r="A34" s="11" t="s">
        <v>41</v>
      </c>
      <c r="B34" s="8" t="s">
        <v>42</v>
      </c>
      <c r="C34" s="8" t="s">
        <v>43</v>
      </c>
      <c r="D34" s="3">
        <v>1371702.2</v>
      </c>
      <c r="E34" s="14">
        <v>12420.55</v>
      </c>
      <c r="F34" s="37"/>
      <c r="G34" s="37"/>
    </row>
    <row r="35" spans="1:8" ht="15.6" x14ac:dyDescent="0.3">
      <c r="A35" s="11" t="s">
        <v>44</v>
      </c>
      <c r="B35" s="8" t="s">
        <v>45</v>
      </c>
      <c r="C35" s="8" t="s">
        <v>43</v>
      </c>
      <c r="D35" s="3">
        <v>2497041.8199999998</v>
      </c>
      <c r="E35" s="3">
        <v>35284.879999999997</v>
      </c>
      <c r="F35" s="36"/>
      <c r="G35" s="36"/>
    </row>
    <row r="36" spans="1:8" ht="15.6" x14ac:dyDescent="0.3">
      <c r="A36" s="11" t="s">
        <v>46</v>
      </c>
      <c r="B36" s="8" t="s">
        <v>47</v>
      </c>
      <c r="C36" s="8" t="s">
        <v>48</v>
      </c>
      <c r="D36" s="3">
        <v>1762935.44</v>
      </c>
      <c r="E36" s="3">
        <v>18362.849999999999</v>
      </c>
      <c r="F36" s="36"/>
      <c r="G36" s="36"/>
    </row>
    <row r="37" spans="1:8" ht="15.6" x14ac:dyDescent="0.3">
      <c r="A37" s="11" t="s">
        <v>49</v>
      </c>
      <c r="B37" s="8" t="s">
        <v>50</v>
      </c>
      <c r="C37" s="8" t="s">
        <v>18</v>
      </c>
      <c r="D37" s="3">
        <v>7293351.9699999997</v>
      </c>
      <c r="E37" s="14">
        <v>73638.11</v>
      </c>
      <c r="F37" s="36"/>
      <c r="G37" s="36"/>
      <c r="H37" t="s">
        <v>137</v>
      </c>
    </row>
    <row r="38" spans="1:8" ht="15.6" x14ac:dyDescent="0.3">
      <c r="A38" s="11" t="s">
        <v>51</v>
      </c>
      <c r="B38" s="8" t="s">
        <v>52</v>
      </c>
      <c r="C38" s="8" t="s">
        <v>53</v>
      </c>
      <c r="D38" s="3">
        <v>6505594.5999999996</v>
      </c>
      <c r="E38" s="14">
        <v>66647.34</v>
      </c>
      <c r="F38" s="84" t="s">
        <v>138</v>
      </c>
      <c r="G38" s="93"/>
      <c r="H38" t="s">
        <v>133</v>
      </c>
    </row>
    <row r="39" spans="1:8" ht="15.6" x14ac:dyDescent="0.3">
      <c r="A39" s="11" t="s">
        <v>54</v>
      </c>
      <c r="B39" s="8" t="s">
        <v>55</v>
      </c>
      <c r="C39" s="8" t="s">
        <v>56</v>
      </c>
      <c r="D39" s="15">
        <v>11721617.789999999</v>
      </c>
      <c r="E39" s="3">
        <v>117400.39</v>
      </c>
      <c r="F39" s="36"/>
      <c r="G39" s="36"/>
      <c r="H39" t="s">
        <v>139</v>
      </c>
    </row>
    <row r="40" spans="1:8" ht="16.2" thickBot="1" x14ac:dyDescent="0.35">
      <c r="A40" s="53" t="s">
        <v>57</v>
      </c>
      <c r="B40" s="54" t="s">
        <v>58</v>
      </c>
      <c r="C40" s="54" t="s">
        <v>59</v>
      </c>
      <c r="D40" s="64"/>
      <c r="E40" s="42"/>
      <c r="F40" s="115" t="s">
        <v>140</v>
      </c>
      <c r="G40" s="115"/>
    </row>
    <row r="41" spans="1:8" ht="16.2" thickBot="1" x14ac:dyDescent="0.35">
      <c r="A41" s="53" t="s">
        <v>129</v>
      </c>
      <c r="B41" s="8" t="s">
        <v>52</v>
      </c>
      <c r="C41" s="8" t="s">
        <v>53</v>
      </c>
      <c r="D41" s="64">
        <v>5282.58</v>
      </c>
      <c r="E41" s="114">
        <v>70.61</v>
      </c>
      <c r="F41" s="116" t="s">
        <v>141</v>
      </c>
      <c r="G41" s="117"/>
    </row>
    <row r="42" spans="1:8" ht="15.6" x14ac:dyDescent="0.3">
      <c r="A42" s="235" t="s">
        <v>88</v>
      </c>
      <c r="B42" s="235"/>
      <c r="C42" s="235"/>
      <c r="D42" s="61">
        <f>SUM(D34:D41)</f>
        <v>31157526.399999999</v>
      </c>
      <c r="E42" s="3">
        <f>SUM(E34:E41)</f>
        <v>323824.73</v>
      </c>
    </row>
    <row r="43" spans="1:8" ht="16.2" thickBot="1" x14ac:dyDescent="0.35">
      <c r="A43" s="2"/>
      <c r="B43" s="55"/>
      <c r="C43" s="56"/>
      <c r="D43" s="44"/>
      <c r="E43" s="44"/>
      <c r="F43" s="63"/>
    </row>
    <row r="44" spans="1:8" ht="15.6" x14ac:dyDescent="0.3">
      <c r="A44" s="16" t="s">
        <v>60</v>
      </c>
      <c r="B44" s="16" t="s">
        <v>9</v>
      </c>
      <c r="C44" s="16" t="s">
        <v>10</v>
      </c>
      <c r="D44" s="5" t="s">
        <v>11</v>
      </c>
      <c r="E44" s="15" t="s">
        <v>12</v>
      </c>
      <c r="F44" s="225" t="s">
        <v>84</v>
      </c>
      <c r="G44" s="226"/>
    </row>
    <row r="45" spans="1:8" ht="15.6" x14ac:dyDescent="0.3">
      <c r="A45" s="17" t="s">
        <v>61</v>
      </c>
      <c r="B45" s="18">
        <v>0</v>
      </c>
      <c r="C45" s="18">
        <v>0</v>
      </c>
      <c r="D45" s="3"/>
      <c r="E45" s="14"/>
      <c r="F45" s="36"/>
      <c r="G45" s="36"/>
    </row>
    <row r="46" spans="1:8" ht="15.6" x14ac:dyDescent="0.3">
      <c r="A46" s="235" t="s">
        <v>89</v>
      </c>
      <c r="B46" s="235"/>
      <c r="C46" s="235"/>
      <c r="D46" s="61"/>
      <c r="E46" s="3"/>
    </row>
    <row r="47" spans="1:8" ht="16.2" thickBot="1" x14ac:dyDescent="0.35">
      <c r="A47" s="65"/>
      <c r="B47" s="65"/>
      <c r="C47" s="65"/>
      <c r="D47" s="44"/>
      <c r="E47" s="44"/>
    </row>
    <row r="48" spans="1:8" ht="16.2" thickBot="1" x14ac:dyDescent="0.35">
      <c r="A48" s="240" t="s">
        <v>92</v>
      </c>
      <c r="B48" s="241"/>
      <c r="C48" s="241"/>
      <c r="D48" s="241"/>
      <c r="E48" s="46">
        <f>SUM(E31+E42)</f>
        <v>605477.82999999996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36" t="s">
        <v>90</v>
      </c>
      <c r="B50" s="237"/>
      <c r="C50" s="237"/>
      <c r="D50" s="71">
        <f>SUM(D31+D42)</f>
        <v>62992161.549999997</v>
      </c>
      <c r="E50" s="44"/>
    </row>
    <row r="51" spans="1:5" ht="16.2" thickBot="1" x14ac:dyDescent="0.35">
      <c r="A51" s="238" t="s">
        <v>85</v>
      </c>
      <c r="B51" s="239"/>
      <c r="C51" s="239"/>
      <c r="D51" s="71">
        <f>SUM(D11+D12+D13+D14)</f>
        <v>1447504.02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64439665.57</v>
      </c>
      <c r="E52" s="109"/>
    </row>
    <row r="53" spans="1:5" ht="16.2" thickBot="1" x14ac:dyDescent="0.35">
      <c r="A53" s="43"/>
      <c r="B53" s="65"/>
      <c r="C53" s="65"/>
      <c r="D53" s="44"/>
      <c r="E53" s="109"/>
    </row>
    <row r="54" spans="1:5" ht="16.2" thickBot="1" x14ac:dyDescent="0.35">
      <c r="A54" s="221" t="s">
        <v>114</v>
      </c>
      <c r="B54" s="222"/>
      <c r="C54" s="223"/>
      <c r="D54" s="224"/>
      <c r="E54" s="109"/>
    </row>
    <row r="55" spans="1:5" ht="15.6" x14ac:dyDescent="0.3">
      <c r="A55" s="47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303310.05</v>
      </c>
      <c r="C56" s="22">
        <v>-225925.35</v>
      </c>
      <c r="D56" s="80">
        <f>SUM(B56:C56)</f>
        <v>77384.699999999983</v>
      </c>
      <c r="E56" s="2"/>
    </row>
    <row r="57" spans="1:5" ht="15.6" x14ac:dyDescent="0.3">
      <c r="A57" s="21" t="s">
        <v>66</v>
      </c>
      <c r="B57" s="24">
        <v>375355.12</v>
      </c>
      <c r="C57" s="22">
        <v>-221440.95</v>
      </c>
      <c r="D57" s="80">
        <f>SUM(B57:C57)</f>
        <v>153914.16999999998</v>
      </c>
      <c r="E57" s="2"/>
    </row>
    <row r="58" spans="1:5" ht="15.6" x14ac:dyDescent="0.3">
      <c r="A58" s="21" t="s">
        <v>67</v>
      </c>
      <c r="B58" s="24">
        <v>745496.96</v>
      </c>
      <c r="C58" s="22">
        <v>-225925.35</v>
      </c>
      <c r="D58" s="80">
        <f>SUM(B58:C58)</f>
        <v>519571.61</v>
      </c>
      <c r="E58" s="2"/>
    </row>
    <row r="59" spans="1:5" ht="15.6" x14ac:dyDescent="0.3">
      <c r="A59" s="21" t="s">
        <v>68</v>
      </c>
      <c r="B59" s="24">
        <v>268371.14</v>
      </c>
      <c r="C59" s="95">
        <v>-227985.75</v>
      </c>
      <c r="D59" s="80">
        <f>SUM(B59:C59)</f>
        <v>40385.390000000014</v>
      </c>
      <c r="E59" s="25"/>
    </row>
    <row r="60" spans="1:5" ht="15.6" x14ac:dyDescent="0.3">
      <c r="A60" s="21" t="s">
        <v>69</v>
      </c>
      <c r="B60" s="24">
        <v>543485.25</v>
      </c>
      <c r="C60" s="22">
        <v>-225125.35</v>
      </c>
      <c r="D60" s="80">
        <f>SUM(B60:C60)</f>
        <v>318359.90000000002</v>
      </c>
      <c r="E60" s="2"/>
    </row>
    <row r="61" spans="1:5" ht="15.6" x14ac:dyDescent="0.3">
      <c r="A61" s="21" t="s">
        <v>70</v>
      </c>
      <c r="B61" s="26"/>
      <c r="C61" s="22"/>
      <c r="D61" s="80"/>
      <c r="E61" s="2"/>
    </row>
    <row r="62" spans="1:5" ht="15.6" x14ac:dyDescent="0.3">
      <c r="A62" s="21" t="s">
        <v>71</v>
      </c>
      <c r="B62" s="24">
        <v>153567.94</v>
      </c>
      <c r="C62" s="22">
        <v>-263570.84000000003</v>
      </c>
      <c r="D62" s="80">
        <f t="shared" ref="D62:D67" si="0">SUM(B62:C62)</f>
        <v>-110002.90000000002</v>
      </c>
      <c r="E62" s="2"/>
    </row>
    <row r="63" spans="1:5" ht="15.6" x14ac:dyDescent="0.3">
      <c r="A63" s="21" t="s">
        <v>72</v>
      </c>
      <c r="B63" s="21">
        <v>479964.79</v>
      </c>
      <c r="C63" s="22">
        <v>-233192.8</v>
      </c>
      <c r="D63" s="80">
        <f t="shared" si="0"/>
        <v>246771.99</v>
      </c>
      <c r="E63" s="2"/>
    </row>
    <row r="64" spans="1:5" ht="15.6" x14ac:dyDescent="0.3">
      <c r="A64" s="21" t="s">
        <v>73</v>
      </c>
      <c r="B64" s="21">
        <v>750479.63</v>
      </c>
      <c r="C64" s="22">
        <v>-239869.82</v>
      </c>
      <c r="D64" s="80">
        <f t="shared" si="0"/>
        <v>510609.81</v>
      </c>
      <c r="E64" s="2"/>
    </row>
    <row r="65" spans="1:5" ht="15.6" x14ac:dyDescent="0.3">
      <c r="A65" s="21" t="s">
        <v>74</v>
      </c>
      <c r="B65" s="24">
        <v>599069.29</v>
      </c>
      <c r="C65" s="22">
        <v>-248573.37</v>
      </c>
      <c r="D65" s="113">
        <f t="shared" si="0"/>
        <v>350495.92000000004</v>
      </c>
      <c r="E65" s="2"/>
    </row>
    <row r="66" spans="1:5" ht="15.6" x14ac:dyDescent="0.3">
      <c r="A66" s="21" t="s">
        <v>75</v>
      </c>
      <c r="B66" s="21">
        <v>777728.12</v>
      </c>
      <c r="C66" s="22">
        <v>-248773.37</v>
      </c>
      <c r="D66" s="80">
        <f t="shared" si="0"/>
        <v>528954.75</v>
      </c>
      <c r="E66" s="2"/>
    </row>
    <row r="67" spans="1:5" ht="15.6" x14ac:dyDescent="0.3">
      <c r="A67" s="21" t="s">
        <v>76</v>
      </c>
      <c r="B67" s="21">
        <v>101863.59</v>
      </c>
      <c r="C67" s="22">
        <v>-246773.37</v>
      </c>
      <c r="D67" s="21">
        <f t="shared" si="0"/>
        <v>-144909.78</v>
      </c>
      <c r="E67" s="2"/>
    </row>
    <row r="68" spans="1:5" ht="15.6" x14ac:dyDescent="0.3">
      <c r="A68" s="21" t="s">
        <v>77</v>
      </c>
      <c r="B68" s="27"/>
      <c r="C68" s="22">
        <v>-243992.84</v>
      </c>
      <c r="D68" s="11"/>
      <c r="E68" s="2"/>
    </row>
    <row r="69" spans="1:5" ht="15.6" x14ac:dyDescent="0.3">
      <c r="A69" s="21" t="s">
        <v>78</v>
      </c>
      <c r="B69" s="14">
        <v>605477.82999999996</v>
      </c>
      <c r="C69" s="22">
        <v>-244957.76</v>
      </c>
      <c r="D69" s="80">
        <f>SUM(B68:C69)</f>
        <v>116527.22999999998</v>
      </c>
      <c r="E69" s="2"/>
    </row>
    <row r="70" spans="1:5" ht="15.6" x14ac:dyDescent="0.3">
      <c r="A70" s="28" t="s">
        <v>79</v>
      </c>
      <c r="B70" s="28">
        <f>SUM(B56:B69)</f>
        <v>5704169.71</v>
      </c>
      <c r="C70" s="30">
        <f>SUM(C56:C69)</f>
        <v>-3096106.92</v>
      </c>
      <c r="D70" s="28">
        <f>SUM(D56:D69)</f>
        <v>2608062.79</v>
      </c>
      <c r="E70" s="102"/>
    </row>
    <row r="71" spans="1:5" x14ac:dyDescent="0.3">
      <c r="E71" s="118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78" t="s">
        <v>142</v>
      </c>
      <c r="B73" s="77">
        <f>SUM(D15+D31+D42)</f>
        <v>64439665.569999993</v>
      </c>
      <c r="C73" s="32">
        <f>SUM(B73-B72)</f>
        <v>35991856.889999993</v>
      </c>
    </row>
    <row r="74" spans="1:5" ht="15.6" x14ac:dyDescent="0.3">
      <c r="A74" s="19" t="s">
        <v>95</v>
      </c>
      <c r="B74" s="28">
        <f>SUM(E48*C74)</f>
        <v>6054.7782999999999</v>
      </c>
      <c r="C74" s="76">
        <v>0.01</v>
      </c>
    </row>
  </sheetData>
  <mergeCells count="15">
    <mergeCell ref="A50:C50"/>
    <mergeCell ref="A51:C51"/>
    <mergeCell ref="A54:D54"/>
    <mergeCell ref="A31:C31"/>
    <mergeCell ref="F33:G33"/>
    <mergeCell ref="A42:C42"/>
    <mergeCell ref="F44:G44"/>
    <mergeCell ref="A46:C46"/>
    <mergeCell ref="A48:D48"/>
    <mergeCell ref="F18:G18"/>
    <mergeCell ref="A7:G7"/>
    <mergeCell ref="A8:G8"/>
    <mergeCell ref="A9:G9"/>
    <mergeCell ref="A10:G10"/>
    <mergeCell ref="A17:G17"/>
  </mergeCells>
  <pageMargins left="0.511811024" right="0.511811024" top="0.78740157499999996" bottom="0.78740157499999996" header="0.31496062000000002" footer="0.31496062000000002"/>
  <pageSetup paperSize="9" scale="60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6:H74"/>
  <sheetViews>
    <sheetView workbookViewId="0">
      <selection activeCell="A2" sqref="A2:G74"/>
    </sheetView>
  </sheetViews>
  <sheetFormatPr defaultRowHeight="14.4" x14ac:dyDescent="0.3"/>
  <cols>
    <col min="1" max="1" width="38.33203125" customWidth="1"/>
    <col min="2" max="2" width="21" customWidth="1"/>
    <col min="3" max="3" width="17.33203125" customWidth="1"/>
    <col min="4" max="4" width="19.88671875" customWidth="1"/>
    <col min="5" max="5" width="16.109375" customWidth="1"/>
  </cols>
  <sheetData>
    <row r="6" spans="1:7" ht="21.6" thickBot="1" x14ac:dyDescent="0.55000000000000004">
      <c r="C6" s="81" t="s">
        <v>0</v>
      </c>
    </row>
    <row r="7" spans="1:7" ht="15.6" x14ac:dyDescent="0.3">
      <c r="A7" s="212" t="s">
        <v>1</v>
      </c>
      <c r="B7" s="213"/>
      <c r="C7" s="213"/>
      <c r="D7" s="213"/>
      <c r="E7" s="213"/>
      <c r="F7" s="213"/>
      <c r="G7" s="214"/>
    </row>
    <row r="8" spans="1:7" ht="16.2" thickBot="1" x14ac:dyDescent="0.35">
      <c r="A8" s="215" t="s">
        <v>2</v>
      </c>
      <c r="B8" s="216"/>
      <c r="C8" s="216"/>
      <c r="D8" s="216"/>
      <c r="E8" s="216"/>
      <c r="F8" s="216"/>
      <c r="G8" s="217"/>
    </row>
    <row r="9" spans="1:7" ht="16.2" thickBot="1" x14ac:dyDescent="0.35">
      <c r="A9" s="230" t="s">
        <v>97</v>
      </c>
      <c r="B9" s="231"/>
      <c r="C9" s="231"/>
      <c r="D9" s="231"/>
      <c r="E9" s="231"/>
      <c r="F9" s="231"/>
      <c r="G9" s="232"/>
    </row>
    <row r="10" spans="1:7" ht="24" thickBot="1" x14ac:dyDescent="0.5">
      <c r="A10" s="227" t="s">
        <v>143</v>
      </c>
      <c r="B10" s="228"/>
      <c r="C10" s="228"/>
      <c r="D10" s="228"/>
      <c r="E10" s="228"/>
      <c r="F10" s="228"/>
      <c r="G10" s="229"/>
    </row>
    <row r="11" spans="1:7" ht="16.2" thickBot="1" x14ac:dyDescent="0.35">
      <c r="A11" s="50" t="s">
        <v>3</v>
      </c>
      <c r="B11" s="51"/>
      <c r="C11" s="51"/>
      <c r="D11" s="52">
        <v>0</v>
      </c>
      <c r="E11" s="2"/>
    </row>
    <row r="12" spans="1:7" ht="16.2" thickBot="1" x14ac:dyDescent="0.35">
      <c r="A12" s="38" t="s">
        <v>4</v>
      </c>
      <c r="B12" s="39"/>
      <c r="C12" s="39"/>
      <c r="D12" s="3">
        <v>0</v>
      </c>
      <c r="E12" s="2"/>
    </row>
    <row r="13" spans="1:7" ht="16.2" thickBot="1" x14ac:dyDescent="0.35">
      <c r="A13" s="38" t="s">
        <v>5</v>
      </c>
      <c r="B13" s="39" t="s">
        <v>6</v>
      </c>
      <c r="C13" s="39"/>
      <c r="D13" s="3">
        <v>237969.86</v>
      </c>
      <c r="E13" s="2"/>
    </row>
    <row r="14" spans="1:7" ht="16.2" thickBot="1" x14ac:dyDescent="0.35">
      <c r="A14" s="41" t="s">
        <v>5</v>
      </c>
      <c r="B14" s="40" t="s">
        <v>7</v>
      </c>
      <c r="C14" s="40"/>
      <c r="D14" s="42">
        <v>44706.7</v>
      </c>
      <c r="E14" s="2"/>
    </row>
    <row r="15" spans="1:7" ht="16.2" thickBot="1" x14ac:dyDescent="0.35">
      <c r="A15" s="38" t="s">
        <v>85</v>
      </c>
      <c r="B15" s="39"/>
      <c r="C15" s="45"/>
      <c r="D15" s="46">
        <f>SUM(D11:D14)</f>
        <v>282676.56</v>
      </c>
      <c r="E15" s="2"/>
    </row>
    <row r="16" spans="1:7" ht="16.2" thickBot="1" x14ac:dyDescent="0.35">
      <c r="A16" s="43"/>
      <c r="B16" s="43"/>
      <c r="C16" s="43"/>
      <c r="D16" s="44"/>
      <c r="E16" s="2"/>
    </row>
    <row r="17" spans="1:7" ht="16.2" thickBot="1" x14ac:dyDescent="0.35">
      <c r="A17" s="230" t="s">
        <v>83</v>
      </c>
      <c r="B17" s="231"/>
      <c r="C17" s="231"/>
      <c r="D17" s="231"/>
      <c r="E17" s="231"/>
      <c r="F17" s="231"/>
      <c r="G17" s="232"/>
    </row>
    <row r="18" spans="1:7" ht="16.2" thickBot="1" x14ac:dyDescent="0.35">
      <c r="A18" s="47" t="s">
        <v>8</v>
      </c>
      <c r="B18" s="47" t="s">
        <v>9</v>
      </c>
      <c r="C18" s="82" t="s">
        <v>10</v>
      </c>
      <c r="D18" s="48" t="s">
        <v>11</v>
      </c>
      <c r="E18" s="49" t="s">
        <v>12</v>
      </c>
      <c r="F18" s="233" t="s">
        <v>84</v>
      </c>
      <c r="G18" s="234"/>
    </row>
    <row r="19" spans="1:7" ht="15.6" x14ac:dyDescent="0.3">
      <c r="A19" s="6" t="s">
        <v>13</v>
      </c>
      <c r="B19" s="7" t="s">
        <v>14</v>
      </c>
      <c r="C19" s="8" t="s">
        <v>15</v>
      </c>
      <c r="D19" s="9">
        <v>7181371.2699999996</v>
      </c>
      <c r="E19" s="35">
        <v>79301.429999999993</v>
      </c>
      <c r="F19" s="37"/>
      <c r="G19" s="37"/>
    </row>
    <row r="20" spans="1:7" ht="15.6" x14ac:dyDescent="0.3">
      <c r="A20" s="11" t="s">
        <v>16</v>
      </c>
      <c r="B20" s="8" t="s">
        <v>17</v>
      </c>
      <c r="C20" s="8" t="s">
        <v>18</v>
      </c>
      <c r="D20" s="9">
        <v>4994033.7300000004</v>
      </c>
      <c r="E20" s="35">
        <v>55373.27</v>
      </c>
      <c r="F20" s="36"/>
      <c r="G20" s="92"/>
    </row>
    <row r="21" spans="1:7" ht="15.6" x14ac:dyDescent="0.3">
      <c r="A21" s="11" t="s">
        <v>19</v>
      </c>
      <c r="B21" s="8" t="s">
        <v>20</v>
      </c>
      <c r="C21" s="8" t="s">
        <v>18</v>
      </c>
      <c r="D21" s="9">
        <v>5715748.7199999997</v>
      </c>
      <c r="E21" s="35">
        <v>79408.66</v>
      </c>
      <c r="F21" s="36"/>
      <c r="G21" s="36"/>
    </row>
    <row r="22" spans="1:7" ht="15.6" x14ac:dyDescent="0.3">
      <c r="A22" s="11" t="s">
        <v>21</v>
      </c>
      <c r="B22" s="8" t="s">
        <v>22</v>
      </c>
      <c r="C22" s="8" t="s">
        <v>15</v>
      </c>
      <c r="D22" s="9">
        <v>6174573.5800000001</v>
      </c>
      <c r="E22" s="35">
        <v>66831.88</v>
      </c>
      <c r="F22" s="36"/>
      <c r="G22" s="36"/>
    </row>
    <row r="23" spans="1:7" ht="15.6" x14ac:dyDescent="0.3">
      <c r="A23" s="11" t="s">
        <v>23</v>
      </c>
      <c r="B23" s="96" t="s">
        <v>24</v>
      </c>
      <c r="C23" s="96" t="s">
        <v>25</v>
      </c>
      <c r="D23" s="97">
        <v>1051093.1399999999</v>
      </c>
      <c r="E23" s="106">
        <v>12514.92</v>
      </c>
      <c r="F23" s="36"/>
      <c r="G23" s="36"/>
    </row>
    <row r="24" spans="1:7" ht="15.6" x14ac:dyDescent="0.3">
      <c r="A24" s="11" t="s">
        <v>26</v>
      </c>
      <c r="B24" s="8" t="s">
        <v>27</v>
      </c>
      <c r="C24" s="8" t="s">
        <v>25</v>
      </c>
      <c r="D24" s="9">
        <v>2378748.52</v>
      </c>
      <c r="E24" s="35">
        <v>24387.58</v>
      </c>
      <c r="F24" s="36"/>
      <c r="G24" s="36"/>
    </row>
    <row r="25" spans="1:7" ht="15.6" x14ac:dyDescent="0.3">
      <c r="A25" s="12" t="s">
        <v>28</v>
      </c>
      <c r="B25" s="7" t="s">
        <v>29</v>
      </c>
      <c r="C25" s="7" t="s">
        <v>25</v>
      </c>
      <c r="D25" s="9">
        <v>1079655.57</v>
      </c>
      <c r="E25" s="106">
        <v>36657.480000000003</v>
      </c>
      <c r="F25" s="36"/>
      <c r="G25" s="36"/>
    </row>
    <row r="26" spans="1:7" ht="15.6" x14ac:dyDescent="0.3">
      <c r="A26" s="12" t="s">
        <v>30</v>
      </c>
      <c r="B26" s="7" t="s">
        <v>31</v>
      </c>
      <c r="C26" s="7" t="s">
        <v>25</v>
      </c>
      <c r="D26" s="9">
        <v>1448515.87</v>
      </c>
      <c r="E26" s="35">
        <v>16100.73</v>
      </c>
      <c r="F26" s="36"/>
      <c r="G26" s="36"/>
    </row>
    <row r="27" spans="1:7" ht="15.6" x14ac:dyDescent="0.3">
      <c r="A27" s="12" t="s">
        <v>32</v>
      </c>
      <c r="B27" s="7" t="s">
        <v>33</v>
      </c>
      <c r="C27" s="7"/>
      <c r="D27" s="9">
        <v>282968.7</v>
      </c>
      <c r="E27" s="35">
        <v>3782.36</v>
      </c>
      <c r="F27" s="36"/>
      <c r="G27" s="36"/>
    </row>
    <row r="28" spans="1:7" ht="15.6" x14ac:dyDescent="0.3">
      <c r="A28" s="12" t="s">
        <v>34</v>
      </c>
      <c r="B28" s="7" t="s">
        <v>35</v>
      </c>
      <c r="C28" s="7"/>
      <c r="D28" s="9">
        <v>602868.77</v>
      </c>
      <c r="E28" s="35">
        <v>19281.72</v>
      </c>
      <c r="F28" s="36"/>
      <c r="G28" s="36"/>
    </row>
    <row r="29" spans="1:7" ht="15.6" x14ac:dyDescent="0.3">
      <c r="A29" s="6" t="s">
        <v>36</v>
      </c>
      <c r="B29" s="8" t="s">
        <v>37</v>
      </c>
      <c r="C29" s="8"/>
      <c r="D29" s="9">
        <v>1333201.58</v>
      </c>
      <c r="E29" s="35">
        <v>14504.74</v>
      </c>
      <c r="F29" s="36"/>
      <c r="G29" s="36"/>
    </row>
    <row r="30" spans="1:7" ht="15.6" x14ac:dyDescent="0.3">
      <c r="A30" s="53" t="s">
        <v>38</v>
      </c>
      <c r="B30" s="108" t="s">
        <v>39</v>
      </c>
      <c r="C30" s="54"/>
      <c r="D30" s="9">
        <v>0</v>
      </c>
      <c r="E30" s="35">
        <v>0</v>
      </c>
      <c r="F30" s="88"/>
      <c r="G30" s="88"/>
    </row>
    <row r="31" spans="1:7" ht="15.6" x14ac:dyDescent="0.3">
      <c r="A31" s="218" t="s">
        <v>87</v>
      </c>
      <c r="B31" s="219"/>
      <c r="C31" s="220"/>
      <c r="D31" s="61">
        <f>SUM(D19:D30)</f>
        <v>32242779.449999996</v>
      </c>
      <c r="E31" s="14">
        <f>SUM(E19:E30)</f>
        <v>408144.7699999999</v>
      </c>
    </row>
    <row r="32" spans="1:7" ht="16.2" thickBot="1" x14ac:dyDescent="0.35">
      <c r="A32" s="2"/>
      <c r="B32" s="55"/>
      <c r="C32" s="56"/>
      <c r="D32" s="44"/>
      <c r="E32" s="57"/>
    </row>
    <row r="33" spans="1:8" ht="16.2" thickBot="1" x14ac:dyDescent="0.35">
      <c r="A33" s="4" t="s">
        <v>40</v>
      </c>
      <c r="B33" s="4" t="s">
        <v>9</v>
      </c>
      <c r="C33" s="83" t="s">
        <v>10</v>
      </c>
      <c r="D33" s="5" t="s">
        <v>11</v>
      </c>
      <c r="E33" s="112" t="s">
        <v>12</v>
      </c>
      <c r="F33" s="233" t="s">
        <v>84</v>
      </c>
      <c r="G33" s="234"/>
    </row>
    <row r="34" spans="1:8" ht="15.6" x14ac:dyDescent="0.3">
      <c r="A34" s="11" t="s">
        <v>41</v>
      </c>
      <c r="B34" s="8" t="s">
        <v>42</v>
      </c>
      <c r="C34" s="8" t="s">
        <v>43</v>
      </c>
      <c r="D34" s="3">
        <v>1390559.45</v>
      </c>
      <c r="E34" s="14">
        <v>18857.25</v>
      </c>
      <c r="F34" s="37"/>
      <c r="G34" s="37"/>
    </row>
    <row r="35" spans="1:8" ht="15.6" x14ac:dyDescent="0.3">
      <c r="A35" s="11" t="s">
        <v>44</v>
      </c>
      <c r="B35" s="8" t="s">
        <v>45</v>
      </c>
      <c r="C35" s="8" t="s">
        <v>43</v>
      </c>
      <c r="D35" s="3">
        <v>2517437.81</v>
      </c>
      <c r="E35" s="3">
        <v>20395.990000000002</v>
      </c>
      <c r="F35" s="36"/>
      <c r="G35" s="36"/>
    </row>
    <row r="36" spans="1:8" ht="15.6" x14ac:dyDescent="0.3">
      <c r="A36" s="11" t="s">
        <v>46</v>
      </c>
      <c r="B36" s="8" t="s">
        <v>47</v>
      </c>
      <c r="C36" s="8" t="s">
        <v>48</v>
      </c>
      <c r="D36" s="3">
        <v>1783452.37</v>
      </c>
      <c r="E36" s="3">
        <v>20516.93</v>
      </c>
      <c r="F36" s="36"/>
      <c r="G36" s="36"/>
    </row>
    <row r="37" spans="1:8" ht="15.6" x14ac:dyDescent="0.3">
      <c r="A37" s="11" t="s">
        <v>49</v>
      </c>
      <c r="B37" s="8" t="s">
        <v>50</v>
      </c>
      <c r="C37" s="8" t="s">
        <v>18</v>
      </c>
      <c r="D37" s="3">
        <v>7370440.4800000004</v>
      </c>
      <c r="E37" s="14">
        <v>77088.509999999995</v>
      </c>
      <c r="F37" s="36"/>
      <c r="G37" s="36"/>
    </row>
    <row r="38" spans="1:8" ht="15.6" x14ac:dyDescent="0.3">
      <c r="A38" s="11" t="s">
        <v>51</v>
      </c>
      <c r="B38" s="8" t="s">
        <v>52</v>
      </c>
      <c r="C38" s="8" t="s">
        <v>53</v>
      </c>
      <c r="D38" s="3">
        <v>7356178.2400000002</v>
      </c>
      <c r="E38" s="14">
        <v>74739.08</v>
      </c>
      <c r="F38" s="84" t="s">
        <v>145</v>
      </c>
      <c r="G38" s="93"/>
      <c r="H38" t="s">
        <v>144</v>
      </c>
    </row>
    <row r="39" spans="1:8" ht="15.6" x14ac:dyDescent="0.3">
      <c r="A39" s="11" t="s">
        <v>54</v>
      </c>
      <c r="B39" s="8" t="s">
        <v>55</v>
      </c>
      <c r="C39" s="8" t="s">
        <v>56</v>
      </c>
      <c r="D39" s="15">
        <v>11797533.470000001</v>
      </c>
      <c r="E39" s="3">
        <v>75915.679999999993</v>
      </c>
      <c r="F39" s="36"/>
      <c r="G39" s="36"/>
    </row>
    <row r="40" spans="1:8" ht="16.2" thickBot="1" x14ac:dyDescent="0.35">
      <c r="A40" s="53" t="s">
        <v>57</v>
      </c>
      <c r="B40" s="54" t="s">
        <v>58</v>
      </c>
      <c r="C40" s="54" t="s">
        <v>59</v>
      </c>
      <c r="D40" s="64"/>
      <c r="E40" s="42"/>
      <c r="F40" s="115" t="s">
        <v>140</v>
      </c>
      <c r="G40" s="115"/>
    </row>
    <row r="41" spans="1:8" ht="16.2" thickBot="1" x14ac:dyDescent="0.35">
      <c r="A41" s="53" t="s">
        <v>129</v>
      </c>
      <c r="B41" s="8" t="s">
        <v>52</v>
      </c>
      <c r="C41" s="8" t="s">
        <v>53</v>
      </c>
      <c r="D41" s="64">
        <v>3529.35</v>
      </c>
      <c r="E41" s="114">
        <v>46.77</v>
      </c>
      <c r="F41" s="116" t="s">
        <v>146</v>
      </c>
      <c r="G41" s="117"/>
    </row>
    <row r="42" spans="1:8" ht="15.6" x14ac:dyDescent="0.3">
      <c r="A42" s="235" t="s">
        <v>88</v>
      </c>
      <c r="B42" s="235"/>
      <c r="C42" s="235"/>
      <c r="D42" s="61">
        <f>SUM(D34:D41)</f>
        <v>32219131.170000002</v>
      </c>
      <c r="E42" s="3">
        <f>SUM(E34:E41)</f>
        <v>287560.21000000002</v>
      </c>
    </row>
    <row r="43" spans="1:8" ht="16.2" thickBot="1" x14ac:dyDescent="0.35">
      <c r="A43" s="2"/>
      <c r="B43" s="55"/>
      <c r="C43" s="56"/>
      <c r="D43" s="44"/>
      <c r="E43" s="44"/>
      <c r="F43" s="63"/>
    </row>
    <row r="44" spans="1:8" ht="15.6" x14ac:dyDescent="0.3">
      <c r="A44" s="16" t="s">
        <v>60</v>
      </c>
      <c r="B44" s="16" t="s">
        <v>9</v>
      </c>
      <c r="C44" s="16" t="s">
        <v>10</v>
      </c>
      <c r="D44" s="5" t="s">
        <v>11</v>
      </c>
      <c r="E44" s="15" t="s">
        <v>12</v>
      </c>
      <c r="F44" s="225" t="s">
        <v>84</v>
      </c>
      <c r="G44" s="226"/>
    </row>
    <row r="45" spans="1:8" ht="15.6" x14ac:dyDescent="0.3">
      <c r="A45" s="17" t="s">
        <v>61</v>
      </c>
      <c r="B45" s="18">
        <v>0</v>
      </c>
      <c r="C45" s="18">
        <v>0</v>
      </c>
      <c r="D45" s="3"/>
      <c r="E45" s="14"/>
      <c r="F45" s="36"/>
      <c r="G45" s="36"/>
    </row>
    <row r="46" spans="1:8" ht="15.6" x14ac:dyDescent="0.3">
      <c r="A46" s="235" t="s">
        <v>89</v>
      </c>
      <c r="B46" s="235"/>
      <c r="C46" s="235"/>
      <c r="D46" s="61"/>
      <c r="E46" s="3"/>
    </row>
    <row r="47" spans="1:8" ht="16.2" thickBot="1" x14ac:dyDescent="0.35">
      <c r="A47" s="65"/>
      <c r="B47" s="65"/>
      <c r="C47" s="65"/>
      <c r="D47" s="44"/>
      <c r="E47" s="44"/>
    </row>
    <row r="48" spans="1:8" ht="16.2" thickBot="1" x14ac:dyDescent="0.35">
      <c r="A48" s="240" t="s">
        <v>92</v>
      </c>
      <c r="B48" s="241"/>
      <c r="C48" s="241"/>
      <c r="D48" s="241"/>
      <c r="E48" s="46">
        <f>SUM(E31+E42)</f>
        <v>695704.98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36" t="s">
        <v>90</v>
      </c>
      <c r="B50" s="237"/>
      <c r="C50" s="237"/>
      <c r="D50" s="71">
        <f>SUM(D31+D42)</f>
        <v>64461910.619999997</v>
      </c>
      <c r="E50" s="44"/>
    </row>
    <row r="51" spans="1:5" ht="16.2" thickBot="1" x14ac:dyDescent="0.35">
      <c r="A51" s="238" t="s">
        <v>85</v>
      </c>
      <c r="B51" s="239"/>
      <c r="C51" s="239"/>
      <c r="D51" s="71">
        <f>SUM(D11+D12+D13+D14)</f>
        <v>282676.56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64744587.18</v>
      </c>
      <c r="E52" s="109"/>
    </row>
    <row r="53" spans="1:5" ht="16.2" thickBot="1" x14ac:dyDescent="0.35">
      <c r="A53" s="43"/>
      <c r="B53" s="65"/>
      <c r="C53" s="65"/>
      <c r="D53" s="44"/>
      <c r="E53" s="109"/>
    </row>
    <row r="54" spans="1:5" ht="16.2" thickBot="1" x14ac:dyDescent="0.35">
      <c r="A54" s="221" t="s">
        <v>114</v>
      </c>
      <c r="B54" s="222"/>
      <c r="C54" s="223"/>
      <c r="D54" s="224"/>
      <c r="E54" s="109"/>
    </row>
    <row r="55" spans="1:5" ht="15.6" x14ac:dyDescent="0.3">
      <c r="A55" s="47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695704.51</v>
      </c>
      <c r="C56" s="22">
        <v>398226.59</v>
      </c>
      <c r="D56" s="80">
        <f>SUM(B56-C56)</f>
        <v>297477.92</v>
      </c>
      <c r="E56" s="2"/>
    </row>
    <row r="57" spans="1:5" ht="15.6" x14ac:dyDescent="0.3">
      <c r="A57" s="21" t="s">
        <v>66</v>
      </c>
      <c r="B57" s="24"/>
      <c r="C57" s="22"/>
      <c r="D57" s="80"/>
      <c r="E57" s="2"/>
    </row>
    <row r="58" spans="1:5" ht="15.6" x14ac:dyDescent="0.3">
      <c r="A58" s="21" t="s">
        <v>67</v>
      </c>
      <c r="B58" s="24"/>
      <c r="C58" s="22"/>
      <c r="D58" s="80"/>
      <c r="E58" s="2"/>
    </row>
    <row r="59" spans="1:5" ht="15.6" x14ac:dyDescent="0.3">
      <c r="A59" s="21" t="s">
        <v>68</v>
      </c>
      <c r="B59" s="24"/>
      <c r="C59" s="95"/>
      <c r="D59" s="80"/>
      <c r="E59" s="25"/>
    </row>
    <row r="60" spans="1:5" ht="15.6" x14ac:dyDescent="0.3">
      <c r="A60" s="21" t="s">
        <v>69</v>
      </c>
      <c r="B60" s="24"/>
      <c r="C60" s="22"/>
      <c r="D60" s="80"/>
      <c r="E60" s="2"/>
    </row>
    <row r="61" spans="1:5" ht="15.6" x14ac:dyDescent="0.3">
      <c r="A61" s="21" t="s">
        <v>70</v>
      </c>
      <c r="B61" s="26"/>
      <c r="C61" s="22"/>
      <c r="D61" s="80"/>
      <c r="E61" s="2"/>
    </row>
    <row r="62" spans="1:5" ht="15.6" x14ac:dyDescent="0.3">
      <c r="A62" s="21" t="s">
        <v>71</v>
      </c>
      <c r="B62" s="24"/>
      <c r="C62" s="22"/>
      <c r="D62" s="80"/>
      <c r="E62" s="2"/>
    </row>
    <row r="63" spans="1:5" ht="15.6" x14ac:dyDescent="0.3">
      <c r="A63" s="21" t="s">
        <v>72</v>
      </c>
      <c r="B63" s="21"/>
      <c r="C63" s="22"/>
      <c r="D63" s="80"/>
      <c r="E63" s="2"/>
    </row>
    <row r="64" spans="1:5" ht="15.6" x14ac:dyDescent="0.3">
      <c r="A64" s="21" t="s">
        <v>73</v>
      </c>
      <c r="B64" s="21"/>
      <c r="C64" s="22"/>
      <c r="D64" s="80"/>
      <c r="E64" s="2"/>
    </row>
    <row r="65" spans="1:5" ht="15.6" x14ac:dyDescent="0.3">
      <c r="A65" s="21" t="s">
        <v>74</v>
      </c>
      <c r="B65" s="24"/>
      <c r="C65" s="22"/>
      <c r="D65" s="113"/>
      <c r="E65" s="2"/>
    </row>
    <row r="66" spans="1:5" ht="15.6" x14ac:dyDescent="0.3">
      <c r="A66" s="21" t="s">
        <v>75</v>
      </c>
      <c r="B66" s="21"/>
      <c r="C66" s="22"/>
      <c r="D66" s="80"/>
      <c r="E66" s="2"/>
    </row>
    <row r="67" spans="1:5" ht="15.6" x14ac:dyDescent="0.3">
      <c r="A67" s="21" t="s">
        <v>76</v>
      </c>
      <c r="B67" s="21"/>
      <c r="C67" s="22"/>
      <c r="D67" s="21"/>
      <c r="E67" s="2"/>
    </row>
    <row r="68" spans="1:5" ht="15.6" x14ac:dyDescent="0.3">
      <c r="A68" s="21" t="s">
        <v>77</v>
      </c>
      <c r="B68" s="27"/>
      <c r="C68" s="22"/>
      <c r="D68" s="11"/>
      <c r="E68" s="2"/>
    </row>
    <row r="69" spans="1:5" ht="15.6" x14ac:dyDescent="0.3">
      <c r="A69" s="21" t="s">
        <v>78</v>
      </c>
      <c r="B69" s="14"/>
      <c r="C69" s="22"/>
      <c r="D69" s="80"/>
      <c r="E69" s="2"/>
    </row>
    <row r="70" spans="1:5" ht="15.6" x14ac:dyDescent="0.3">
      <c r="A70" s="28" t="s">
        <v>79</v>
      </c>
      <c r="B70" s="28">
        <f>SUM(B56:B69)</f>
        <v>695704.51</v>
      </c>
      <c r="C70" s="30">
        <f>SUM(C56:C69)</f>
        <v>398226.59</v>
      </c>
      <c r="D70" s="28">
        <f>SUM(D56:D69)</f>
        <v>297477.92</v>
      </c>
      <c r="E70" s="102"/>
    </row>
    <row r="71" spans="1:5" x14ac:dyDescent="0.3">
      <c r="E71" s="118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78" t="s">
        <v>147</v>
      </c>
      <c r="B73" s="77">
        <f>SUM(D15+D31+D42)</f>
        <v>64744587.179999992</v>
      </c>
      <c r="C73" s="32">
        <f>SUM(B73-B72)</f>
        <v>36296778.499999993</v>
      </c>
    </row>
    <row r="74" spans="1:5" ht="15.6" x14ac:dyDescent="0.3">
      <c r="A74" s="19" t="s">
        <v>95</v>
      </c>
      <c r="B74" s="28">
        <f>SUM(E48*C74)</f>
        <v>6957.0497999999998</v>
      </c>
      <c r="C74" s="76">
        <v>0.01</v>
      </c>
    </row>
  </sheetData>
  <mergeCells count="15">
    <mergeCell ref="A50:C50"/>
    <mergeCell ref="A51:C51"/>
    <mergeCell ref="A54:D54"/>
    <mergeCell ref="A31:C31"/>
    <mergeCell ref="F33:G33"/>
    <mergeCell ref="A42:C42"/>
    <mergeCell ref="F44:G44"/>
    <mergeCell ref="A46:C46"/>
    <mergeCell ref="A48:D48"/>
    <mergeCell ref="F18:G18"/>
    <mergeCell ref="A7:G7"/>
    <mergeCell ref="A8:G8"/>
    <mergeCell ref="A9:G9"/>
    <mergeCell ref="A10:G10"/>
    <mergeCell ref="A17:G17"/>
  </mergeCells>
  <pageMargins left="0.511811024" right="0.511811024" top="0.78740157499999996" bottom="0.78740157499999996" header="0.31496062000000002" footer="0.31496062000000002"/>
  <pageSetup paperSize="9" scale="62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6:G74"/>
  <sheetViews>
    <sheetView topLeftCell="A47" workbookViewId="0">
      <selection activeCell="B57" sqref="B57:C57"/>
    </sheetView>
  </sheetViews>
  <sheetFormatPr defaultRowHeight="14.4" x14ac:dyDescent="0.3"/>
  <cols>
    <col min="1" max="1" width="35.44140625" customWidth="1"/>
    <col min="2" max="2" width="21.88671875" customWidth="1"/>
    <col min="3" max="3" width="16.6640625" customWidth="1"/>
    <col min="4" max="4" width="19.5546875" customWidth="1"/>
    <col min="5" max="5" width="15.44140625" customWidth="1"/>
  </cols>
  <sheetData>
    <row r="6" spans="1:7" ht="21.6" thickBot="1" x14ac:dyDescent="0.55000000000000004">
      <c r="C6" s="81" t="s">
        <v>0</v>
      </c>
    </row>
    <row r="7" spans="1:7" ht="15.6" x14ac:dyDescent="0.3">
      <c r="A7" s="212" t="s">
        <v>1</v>
      </c>
      <c r="B7" s="213"/>
      <c r="C7" s="213"/>
      <c r="D7" s="213"/>
      <c r="E7" s="213"/>
      <c r="F7" s="213"/>
      <c r="G7" s="214"/>
    </row>
    <row r="8" spans="1:7" ht="16.2" thickBot="1" x14ac:dyDescent="0.35">
      <c r="A8" s="215" t="s">
        <v>2</v>
      </c>
      <c r="B8" s="216"/>
      <c r="C8" s="216"/>
      <c r="D8" s="216"/>
      <c r="E8" s="216"/>
      <c r="F8" s="216"/>
      <c r="G8" s="217"/>
    </row>
    <row r="9" spans="1:7" ht="16.2" thickBot="1" x14ac:dyDescent="0.35">
      <c r="A9" s="230" t="s">
        <v>97</v>
      </c>
      <c r="B9" s="231"/>
      <c r="C9" s="231"/>
      <c r="D9" s="231"/>
      <c r="E9" s="231"/>
      <c r="F9" s="231"/>
      <c r="G9" s="232"/>
    </row>
    <row r="10" spans="1:7" ht="24" thickBot="1" x14ac:dyDescent="0.5">
      <c r="A10" s="227" t="s">
        <v>151</v>
      </c>
      <c r="B10" s="228"/>
      <c r="C10" s="228"/>
      <c r="D10" s="228"/>
      <c r="E10" s="228"/>
      <c r="F10" s="228"/>
      <c r="G10" s="229"/>
    </row>
    <row r="11" spans="1:7" ht="16.2" thickBot="1" x14ac:dyDescent="0.35">
      <c r="A11" s="50" t="s">
        <v>3</v>
      </c>
      <c r="B11" s="51"/>
      <c r="C11" s="51"/>
      <c r="D11" s="52">
        <v>0</v>
      </c>
      <c r="E11" s="2"/>
    </row>
    <row r="12" spans="1:7" ht="16.2" thickBot="1" x14ac:dyDescent="0.35">
      <c r="A12" s="38" t="s">
        <v>4</v>
      </c>
      <c r="B12" s="39"/>
      <c r="C12" s="39"/>
      <c r="D12" s="3">
        <v>0</v>
      </c>
      <c r="E12" s="2"/>
    </row>
    <row r="13" spans="1:7" ht="16.2" thickBot="1" x14ac:dyDescent="0.35">
      <c r="A13" s="38" t="s">
        <v>5</v>
      </c>
      <c r="B13" s="39" t="s">
        <v>6</v>
      </c>
      <c r="C13" s="39"/>
      <c r="D13" s="3">
        <v>556010.81999999995</v>
      </c>
      <c r="E13" s="2"/>
    </row>
    <row r="14" spans="1:7" ht="16.2" thickBot="1" x14ac:dyDescent="0.35">
      <c r="A14" s="41" t="s">
        <v>5</v>
      </c>
      <c r="B14" s="40" t="s">
        <v>7</v>
      </c>
      <c r="C14" s="40"/>
      <c r="D14" s="42">
        <v>71248.899999999994</v>
      </c>
      <c r="E14" s="2"/>
    </row>
    <row r="15" spans="1:7" ht="16.2" thickBot="1" x14ac:dyDescent="0.35">
      <c r="A15" s="38" t="s">
        <v>85</v>
      </c>
      <c r="B15" s="39"/>
      <c r="C15" s="45"/>
      <c r="D15" s="46">
        <f>SUM(D11:D14)</f>
        <v>627259.72</v>
      </c>
      <c r="E15" s="2"/>
    </row>
    <row r="16" spans="1:7" ht="16.2" thickBot="1" x14ac:dyDescent="0.35">
      <c r="A16" s="43"/>
      <c r="B16" s="43"/>
      <c r="C16" s="43"/>
      <c r="D16" s="44"/>
      <c r="E16" s="2"/>
    </row>
    <row r="17" spans="1:7" ht="16.2" thickBot="1" x14ac:dyDescent="0.35">
      <c r="A17" s="230" t="s">
        <v>83</v>
      </c>
      <c r="B17" s="231"/>
      <c r="C17" s="231"/>
      <c r="D17" s="231"/>
      <c r="E17" s="231"/>
      <c r="F17" s="231"/>
      <c r="G17" s="232"/>
    </row>
    <row r="18" spans="1:7" ht="16.2" thickBot="1" x14ac:dyDescent="0.35">
      <c r="A18" s="47" t="s">
        <v>8</v>
      </c>
      <c r="B18" s="47" t="s">
        <v>9</v>
      </c>
      <c r="C18" s="82" t="s">
        <v>10</v>
      </c>
      <c r="D18" s="48" t="s">
        <v>11</v>
      </c>
      <c r="E18" s="49" t="s">
        <v>12</v>
      </c>
      <c r="F18" s="233" t="s">
        <v>84</v>
      </c>
      <c r="G18" s="234"/>
    </row>
    <row r="19" spans="1:7" ht="15.6" x14ac:dyDescent="0.3">
      <c r="A19" s="6" t="s">
        <v>13</v>
      </c>
      <c r="B19" s="7" t="s">
        <v>14</v>
      </c>
      <c r="C19" s="8" t="s">
        <v>15</v>
      </c>
      <c r="D19" s="9">
        <v>7248146.71</v>
      </c>
      <c r="E19" s="35">
        <v>66775.44</v>
      </c>
      <c r="F19" s="37"/>
      <c r="G19" s="37"/>
    </row>
    <row r="20" spans="1:7" ht="15.6" x14ac:dyDescent="0.3">
      <c r="A20" s="11" t="s">
        <v>16</v>
      </c>
      <c r="B20" s="8" t="s">
        <v>17</v>
      </c>
      <c r="C20" s="8" t="s">
        <v>18</v>
      </c>
      <c r="D20" s="9">
        <v>5042295.3099999996</v>
      </c>
      <c r="E20" s="35">
        <v>48261.58</v>
      </c>
      <c r="F20" s="36"/>
      <c r="G20" s="92"/>
    </row>
    <row r="21" spans="1:7" ht="15.6" x14ac:dyDescent="0.3">
      <c r="A21" s="11" t="s">
        <v>19</v>
      </c>
      <c r="B21" s="8" t="s">
        <v>20</v>
      </c>
      <c r="C21" s="8" t="s">
        <v>18</v>
      </c>
      <c r="D21" s="9">
        <v>5801704.9000000004</v>
      </c>
      <c r="E21" s="35">
        <v>85956.18</v>
      </c>
      <c r="F21" s="36"/>
      <c r="G21" s="36"/>
    </row>
    <row r="22" spans="1:7" ht="15.6" x14ac:dyDescent="0.3">
      <c r="A22" s="11" t="s">
        <v>21</v>
      </c>
      <c r="B22" s="8" t="s">
        <v>22</v>
      </c>
      <c r="C22" s="8" t="s">
        <v>15</v>
      </c>
      <c r="D22" s="9">
        <v>6223932.4199999999</v>
      </c>
      <c r="E22" s="35">
        <v>49358.84</v>
      </c>
      <c r="F22" s="36"/>
      <c r="G22" s="36"/>
    </row>
    <row r="23" spans="1:7" ht="15.6" x14ac:dyDescent="0.3">
      <c r="A23" s="11" t="s">
        <v>23</v>
      </c>
      <c r="B23" s="96" t="s">
        <v>24</v>
      </c>
      <c r="C23" s="96" t="s">
        <v>25</v>
      </c>
      <c r="D23" s="97">
        <v>1049619.9099999999</v>
      </c>
      <c r="E23" s="106">
        <v>-1473.23</v>
      </c>
      <c r="F23" s="36"/>
      <c r="G23" s="36"/>
    </row>
    <row r="24" spans="1:7" ht="15.6" x14ac:dyDescent="0.3">
      <c r="A24" s="11" t="s">
        <v>26</v>
      </c>
      <c r="B24" s="8" t="s">
        <v>27</v>
      </c>
      <c r="C24" s="8" t="s">
        <v>25</v>
      </c>
      <c r="D24" s="9">
        <v>2401703.4500000002</v>
      </c>
      <c r="E24" s="35">
        <v>22954.93</v>
      </c>
      <c r="F24" s="36"/>
      <c r="G24" s="36"/>
    </row>
    <row r="25" spans="1:7" ht="15.6" x14ac:dyDescent="0.3">
      <c r="A25" s="12" t="s">
        <v>28</v>
      </c>
      <c r="B25" s="7" t="s">
        <v>29</v>
      </c>
      <c r="C25" s="7" t="s">
        <v>25</v>
      </c>
      <c r="D25" s="9">
        <v>1004716.72</v>
      </c>
      <c r="E25" s="106">
        <v>-74938.850000000006</v>
      </c>
      <c r="F25" s="36"/>
      <c r="G25" s="36"/>
    </row>
    <row r="26" spans="1:7" ht="15.6" x14ac:dyDescent="0.3">
      <c r="A26" s="12" t="s">
        <v>30</v>
      </c>
      <c r="B26" s="7" t="s">
        <v>31</v>
      </c>
      <c r="C26" s="7" t="s">
        <v>25</v>
      </c>
      <c r="D26" s="9">
        <v>1435309.04</v>
      </c>
      <c r="E26" s="35">
        <v>-13206.83</v>
      </c>
      <c r="F26" s="36"/>
      <c r="G26" s="36"/>
    </row>
    <row r="27" spans="1:7" ht="15.6" x14ac:dyDescent="0.3">
      <c r="A27" s="12" t="s">
        <v>32</v>
      </c>
      <c r="B27" s="7" t="s">
        <v>33</v>
      </c>
      <c r="C27" s="7"/>
      <c r="D27" s="9">
        <v>286895.27</v>
      </c>
      <c r="E27" s="35">
        <v>3926.57</v>
      </c>
      <c r="F27" s="36"/>
      <c r="G27" s="36"/>
    </row>
    <row r="28" spans="1:7" ht="15.6" x14ac:dyDescent="0.3">
      <c r="A28" s="12" t="s">
        <v>34</v>
      </c>
      <c r="B28" s="7" t="s">
        <v>35</v>
      </c>
      <c r="C28" s="7"/>
      <c r="D28" s="9">
        <v>567620.91</v>
      </c>
      <c r="E28" s="35">
        <v>-35247.86</v>
      </c>
      <c r="F28" s="36"/>
      <c r="G28" s="36"/>
    </row>
    <row r="29" spans="1:7" ht="15.6" x14ac:dyDescent="0.3">
      <c r="A29" s="6" t="s">
        <v>36</v>
      </c>
      <c r="B29" s="8" t="s">
        <v>37</v>
      </c>
      <c r="C29" s="8"/>
      <c r="D29" s="9">
        <v>1343771.3</v>
      </c>
      <c r="E29" s="35">
        <v>10569.72</v>
      </c>
      <c r="F29" s="36"/>
      <c r="G29" s="36"/>
    </row>
    <row r="30" spans="1:7" ht="15.6" x14ac:dyDescent="0.3">
      <c r="A30" s="53" t="s">
        <v>38</v>
      </c>
      <c r="B30" s="108" t="s">
        <v>39</v>
      </c>
      <c r="C30" s="54"/>
      <c r="D30" s="9">
        <v>0</v>
      </c>
      <c r="E30" s="35">
        <v>0</v>
      </c>
      <c r="F30" s="88"/>
      <c r="G30" s="88"/>
    </row>
    <row r="31" spans="1:7" ht="15.6" x14ac:dyDescent="0.3">
      <c r="A31" s="218" t="s">
        <v>87</v>
      </c>
      <c r="B31" s="219"/>
      <c r="C31" s="220"/>
      <c r="D31" s="61">
        <f>SUM(D19:D30)</f>
        <v>32405715.940000001</v>
      </c>
      <c r="E31" s="14">
        <f>SUM(E19:E30)</f>
        <v>162936.49000000002</v>
      </c>
    </row>
    <row r="32" spans="1:7" ht="16.2" thickBot="1" x14ac:dyDescent="0.35">
      <c r="A32" s="2"/>
      <c r="B32" s="55"/>
      <c r="C32" s="56"/>
      <c r="D32" s="44"/>
      <c r="E32" s="57"/>
    </row>
    <row r="33" spans="1:7" ht="16.2" thickBot="1" x14ac:dyDescent="0.35">
      <c r="A33" s="4" t="s">
        <v>40</v>
      </c>
      <c r="B33" s="4" t="s">
        <v>9</v>
      </c>
      <c r="C33" s="83" t="s">
        <v>10</v>
      </c>
      <c r="D33" s="5" t="s">
        <v>11</v>
      </c>
      <c r="E33" s="112" t="s">
        <v>12</v>
      </c>
      <c r="F33" s="233" t="s">
        <v>84</v>
      </c>
      <c r="G33" s="234"/>
    </row>
    <row r="34" spans="1:7" ht="15.6" x14ac:dyDescent="0.3">
      <c r="A34" s="11" t="s">
        <v>41</v>
      </c>
      <c r="B34" s="8" t="s">
        <v>42</v>
      </c>
      <c r="C34" s="8" t="s">
        <v>43</v>
      </c>
      <c r="D34" s="3">
        <v>1410011.74</v>
      </c>
      <c r="E34" s="14">
        <v>19452.29</v>
      </c>
      <c r="F34" s="37"/>
      <c r="G34" s="37"/>
    </row>
    <row r="35" spans="1:7" ht="15.6" x14ac:dyDescent="0.3">
      <c r="A35" s="11" t="s">
        <v>44</v>
      </c>
      <c r="B35" s="8" t="s">
        <v>45</v>
      </c>
      <c r="C35" s="8" t="s">
        <v>43</v>
      </c>
      <c r="D35" s="3">
        <v>2538128.04</v>
      </c>
      <c r="E35" s="3">
        <v>20690.23</v>
      </c>
      <c r="F35" s="36"/>
      <c r="G35" s="36"/>
    </row>
    <row r="36" spans="1:7" ht="15.6" x14ac:dyDescent="0.3">
      <c r="A36" s="11" t="s">
        <v>46</v>
      </c>
      <c r="B36" s="8" t="s">
        <v>47</v>
      </c>
      <c r="C36" s="8" t="s">
        <v>48</v>
      </c>
      <c r="D36" s="3">
        <v>1796004.89</v>
      </c>
      <c r="E36" s="3">
        <v>12552.52</v>
      </c>
      <c r="F36" s="36"/>
      <c r="G36" s="36"/>
    </row>
    <row r="37" spans="1:7" ht="15.6" x14ac:dyDescent="0.3">
      <c r="A37" s="11" t="s">
        <v>49</v>
      </c>
      <c r="B37" s="8" t="s">
        <v>50</v>
      </c>
      <c r="C37" s="8" t="s">
        <v>18</v>
      </c>
      <c r="D37" s="3">
        <v>7441294.5</v>
      </c>
      <c r="E37" s="14">
        <v>70854.02</v>
      </c>
      <c r="F37" s="36"/>
      <c r="G37" s="36"/>
    </row>
    <row r="38" spans="1:7" ht="15.6" x14ac:dyDescent="0.3">
      <c r="A38" s="11" t="s">
        <v>51</v>
      </c>
      <c r="B38" s="8" t="s">
        <v>52</v>
      </c>
      <c r="C38" s="8" t="s">
        <v>53</v>
      </c>
      <c r="D38" s="3">
        <v>7406350.2599999998</v>
      </c>
      <c r="E38" s="14">
        <v>62573.919999999998</v>
      </c>
      <c r="F38" s="84" t="s">
        <v>153</v>
      </c>
      <c r="G38" s="93"/>
    </row>
    <row r="39" spans="1:7" ht="15.6" x14ac:dyDescent="0.3">
      <c r="A39" s="11" t="s">
        <v>54</v>
      </c>
      <c r="B39" s="8" t="s">
        <v>55</v>
      </c>
      <c r="C39" s="8" t="s">
        <v>56</v>
      </c>
      <c r="D39" s="15">
        <v>11912764.65</v>
      </c>
      <c r="E39" s="3">
        <v>115231.18</v>
      </c>
      <c r="F39" s="36"/>
      <c r="G39" s="36"/>
    </row>
    <row r="40" spans="1:7" ht="16.2" thickBot="1" x14ac:dyDescent="0.35">
      <c r="A40" s="53" t="s">
        <v>57</v>
      </c>
      <c r="B40" s="54" t="s">
        <v>58</v>
      </c>
      <c r="C40" s="54" t="s">
        <v>59</v>
      </c>
      <c r="D40" s="64"/>
      <c r="E40" s="42"/>
      <c r="F40" s="115" t="s">
        <v>140</v>
      </c>
      <c r="G40" s="115"/>
    </row>
    <row r="41" spans="1:7" ht="16.2" thickBot="1" x14ac:dyDescent="0.35">
      <c r="A41" s="53" t="s">
        <v>129</v>
      </c>
      <c r="B41" s="8" t="s">
        <v>52</v>
      </c>
      <c r="C41" s="8" t="s">
        <v>53</v>
      </c>
      <c r="D41" s="64">
        <v>3559.37</v>
      </c>
      <c r="E41" s="114">
        <v>30.02</v>
      </c>
      <c r="F41" s="116" t="s">
        <v>146</v>
      </c>
      <c r="G41" s="117"/>
    </row>
    <row r="42" spans="1:7" ht="15.6" x14ac:dyDescent="0.3">
      <c r="A42" s="235" t="s">
        <v>88</v>
      </c>
      <c r="B42" s="235"/>
      <c r="C42" s="235"/>
      <c r="D42" s="61">
        <f>SUM(D34:D41)</f>
        <v>32508113.449999999</v>
      </c>
      <c r="E42" s="3">
        <f>SUM(E34:E41)</f>
        <v>301384.18000000005</v>
      </c>
    </row>
    <row r="43" spans="1:7" ht="16.2" thickBot="1" x14ac:dyDescent="0.35">
      <c r="A43" s="2"/>
      <c r="B43" s="55"/>
      <c r="C43" s="56"/>
      <c r="D43" s="44"/>
      <c r="E43" s="44"/>
      <c r="F43" s="63"/>
    </row>
    <row r="44" spans="1:7" ht="15.6" x14ac:dyDescent="0.3">
      <c r="A44" s="16" t="s">
        <v>60</v>
      </c>
      <c r="B44" s="16" t="s">
        <v>9</v>
      </c>
      <c r="C44" s="16" t="s">
        <v>10</v>
      </c>
      <c r="D44" s="5" t="s">
        <v>11</v>
      </c>
      <c r="E44" s="15" t="s">
        <v>12</v>
      </c>
      <c r="F44" s="225" t="s">
        <v>84</v>
      </c>
      <c r="G44" s="226"/>
    </row>
    <row r="45" spans="1:7" ht="15.6" x14ac:dyDescent="0.3">
      <c r="A45" s="17" t="s">
        <v>61</v>
      </c>
      <c r="B45" s="18">
        <v>0</v>
      </c>
      <c r="C45" s="18">
        <v>0</v>
      </c>
      <c r="D45" s="3"/>
      <c r="E45" s="14"/>
      <c r="F45" s="36"/>
      <c r="G45" s="36"/>
    </row>
    <row r="46" spans="1:7" ht="15.6" x14ac:dyDescent="0.3">
      <c r="A46" s="235" t="s">
        <v>89</v>
      </c>
      <c r="B46" s="235"/>
      <c r="C46" s="235"/>
      <c r="D46" s="61"/>
      <c r="E46" s="3"/>
    </row>
    <row r="47" spans="1:7" ht="16.2" thickBot="1" x14ac:dyDescent="0.35">
      <c r="A47" s="65"/>
      <c r="B47" s="65"/>
      <c r="C47" s="65"/>
      <c r="D47" s="44"/>
      <c r="E47" s="44"/>
    </row>
    <row r="48" spans="1:7" ht="16.2" thickBot="1" x14ac:dyDescent="0.35">
      <c r="A48" s="240" t="s">
        <v>92</v>
      </c>
      <c r="B48" s="241"/>
      <c r="C48" s="241"/>
      <c r="D48" s="241"/>
      <c r="E48" s="46">
        <f>SUM(E31+E42)</f>
        <v>464320.67000000004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36" t="s">
        <v>90</v>
      </c>
      <c r="B50" s="237"/>
      <c r="C50" s="237"/>
      <c r="D50" s="71">
        <f>SUM(D31+D42)</f>
        <v>64913829.390000001</v>
      </c>
      <c r="E50" s="44"/>
    </row>
    <row r="51" spans="1:5" ht="16.2" thickBot="1" x14ac:dyDescent="0.35">
      <c r="A51" s="238" t="s">
        <v>85</v>
      </c>
      <c r="B51" s="239"/>
      <c r="C51" s="239"/>
      <c r="D51" s="71">
        <f>SUM(D11+D12+D13+D14)</f>
        <v>627259.72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65541089.109999999</v>
      </c>
      <c r="E52" s="109"/>
    </row>
    <row r="53" spans="1:5" ht="16.2" thickBot="1" x14ac:dyDescent="0.35">
      <c r="A53" s="43"/>
      <c r="B53" s="65"/>
      <c r="C53" s="65"/>
      <c r="D53" s="44"/>
      <c r="E53" s="109"/>
    </row>
    <row r="54" spans="1:5" ht="16.2" thickBot="1" x14ac:dyDescent="0.35">
      <c r="A54" s="221" t="s">
        <v>114</v>
      </c>
      <c r="B54" s="222"/>
      <c r="C54" s="223"/>
      <c r="D54" s="224"/>
      <c r="E54" s="109"/>
    </row>
    <row r="55" spans="1:5" ht="15.6" x14ac:dyDescent="0.3">
      <c r="A55" s="47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695704.51</v>
      </c>
      <c r="C56" s="22">
        <v>398226.59</v>
      </c>
      <c r="D56" s="80">
        <f>SUM(B56-C56)</f>
        <v>297477.92</v>
      </c>
      <c r="E56" s="2"/>
    </row>
    <row r="57" spans="1:5" ht="15.6" x14ac:dyDescent="0.3">
      <c r="A57" s="21" t="s">
        <v>66</v>
      </c>
      <c r="B57" s="24">
        <v>464320.67</v>
      </c>
      <c r="C57" s="22">
        <v>307067.78000000003</v>
      </c>
      <c r="D57" s="80">
        <f>SUM(B57-C57)</f>
        <v>157252.88999999996</v>
      </c>
      <c r="E57" s="2"/>
    </row>
    <row r="58" spans="1:5" ht="15.6" x14ac:dyDescent="0.3">
      <c r="A58" s="21" t="s">
        <v>67</v>
      </c>
      <c r="B58" s="24"/>
      <c r="C58" s="22"/>
      <c r="D58" s="80"/>
      <c r="E58" s="2"/>
    </row>
    <row r="59" spans="1:5" ht="15.6" x14ac:dyDescent="0.3">
      <c r="A59" s="21" t="s">
        <v>68</v>
      </c>
      <c r="B59" s="24"/>
      <c r="C59" s="95"/>
      <c r="D59" s="80"/>
      <c r="E59" s="25"/>
    </row>
    <row r="60" spans="1:5" ht="15.6" x14ac:dyDescent="0.3">
      <c r="A60" s="21" t="s">
        <v>69</v>
      </c>
      <c r="B60" s="24"/>
      <c r="C60" s="22"/>
      <c r="D60" s="80"/>
      <c r="E60" s="2"/>
    </row>
    <row r="61" spans="1:5" ht="15.6" x14ac:dyDescent="0.3">
      <c r="A61" s="21" t="s">
        <v>70</v>
      </c>
      <c r="B61" s="26"/>
      <c r="C61" s="22"/>
      <c r="D61" s="80"/>
      <c r="E61" s="2"/>
    </row>
    <row r="62" spans="1:5" ht="15.6" x14ac:dyDescent="0.3">
      <c r="A62" s="21" t="s">
        <v>71</v>
      </c>
      <c r="B62" s="24"/>
      <c r="C62" s="22"/>
      <c r="D62" s="80"/>
      <c r="E62" s="2"/>
    </row>
    <row r="63" spans="1:5" ht="15.6" x14ac:dyDescent="0.3">
      <c r="A63" s="21" t="s">
        <v>72</v>
      </c>
      <c r="B63" s="21"/>
      <c r="C63" s="22"/>
      <c r="D63" s="80"/>
      <c r="E63" s="2"/>
    </row>
    <row r="64" spans="1:5" ht="15.6" x14ac:dyDescent="0.3">
      <c r="A64" s="21" t="s">
        <v>73</v>
      </c>
      <c r="B64" s="21"/>
      <c r="C64" s="22"/>
      <c r="D64" s="80"/>
      <c r="E64" s="2"/>
    </row>
    <row r="65" spans="1:5" ht="15.6" x14ac:dyDescent="0.3">
      <c r="A65" s="21" t="s">
        <v>74</v>
      </c>
      <c r="B65" s="24"/>
      <c r="C65" s="22"/>
      <c r="D65" s="113"/>
      <c r="E65" s="2"/>
    </row>
    <row r="66" spans="1:5" ht="15.6" x14ac:dyDescent="0.3">
      <c r="A66" s="21" t="s">
        <v>75</v>
      </c>
      <c r="B66" s="21"/>
      <c r="C66" s="22"/>
      <c r="D66" s="80"/>
      <c r="E66" s="2"/>
    </row>
    <row r="67" spans="1:5" ht="15.6" x14ac:dyDescent="0.3">
      <c r="A67" s="21" t="s">
        <v>76</v>
      </c>
      <c r="B67" s="21"/>
      <c r="C67" s="22"/>
      <c r="D67" s="21"/>
      <c r="E67" s="2"/>
    </row>
    <row r="68" spans="1:5" ht="15.6" x14ac:dyDescent="0.3">
      <c r="A68" s="21" t="s">
        <v>77</v>
      </c>
      <c r="B68" s="27"/>
      <c r="C68" s="22"/>
      <c r="D68" s="11"/>
      <c r="E68" s="2"/>
    </row>
    <row r="69" spans="1:5" ht="15.6" x14ac:dyDescent="0.3">
      <c r="A69" s="21" t="s">
        <v>78</v>
      </c>
      <c r="B69" s="14"/>
      <c r="C69" s="22"/>
      <c r="D69" s="80"/>
      <c r="E69" s="2"/>
    </row>
    <row r="70" spans="1:5" ht="15.6" x14ac:dyDescent="0.3">
      <c r="A70" s="28" t="s">
        <v>79</v>
      </c>
      <c r="B70" s="28">
        <f>SUM(B56:B69)</f>
        <v>1160025.18</v>
      </c>
      <c r="C70" s="30">
        <f>SUM(C56:C69)</f>
        <v>705294.37000000011</v>
      </c>
      <c r="D70" s="28">
        <f>SUM(D56:D69)</f>
        <v>454730.80999999994</v>
      </c>
      <c r="E70" s="102"/>
    </row>
    <row r="71" spans="1:5" x14ac:dyDescent="0.3">
      <c r="E71" s="118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78" t="s">
        <v>152</v>
      </c>
      <c r="B73" s="77">
        <f>SUM(D15+D31+D42)</f>
        <v>65541089.109999999</v>
      </c>
      <c r="C73" s="32">
        <f>SUM(B73-B72)</f>
        <v>37093280.43</v>
      </c>
    </row>
    <row r="74" spans="1:5" ht="15.6" x14ac:dyDescent="0.3">
      <c r="A74" s="19" t="s">
        <v>95</v>
      </c>
      <c r="B74" s="28">
        <f>SUM(E48*C74)</f>
        <v>4643.2067000000006</v>
      </c>
      <c r="C74" s="76">
        <v>0.01</v>
      </c>
    </row>
  </sheetData>
  <mergeCells count="15">
    <mergeCell ref="F18:G18"/>
    <mergeCell ref="A7:G7"/>
    <mergeCell ref="A8:G8"/>
    <mergeCell ref="A9:G9"/>
    <mergeCell ref="A10:G10"/>
    <mergeCell ref="A17:G17"/>
    <mergeCell ref="A50:C50"/>
    <mergeCell ref="A51:C51"/>
    <mergeCell ref="A54:D54"/>
    <mergeCell ref="A31:C31"/>
    <mergeCell ref="F33:G33"/>
    <mergeCell ref="A42:C42"/>
    <mergeCell ref="F44:G44"/>
    <mergeCell ref="A46:C46"/>
    <mergeCell ref="A48:D48"/>
  </mergeCells>
  <pageMargins left="0.511811024" right="0.511811024" top="0.78740157499999996" bottom="0.78740157499999996" header="0.31496062000000002" footer="0.31496062000000002"/>
  <pageSetup paperSize="9" scale="62" fitToWidth="0"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5:G73"/>
  <sheetViews>
    <sheetView topLeftCell="A58" workbookViewId="0">
      <selection activeCell="F58" sqref="F58"/>
    </sheetView>
  </sheetViews>
  <sheetFormatPr defaultRowHeight="14.4" x14ac:dyDescent="0.3"/>
  <cols>
    <col min="1" max="1" width="18.6640625" customWidth="1"/>
    <col min="2" max="2" width="22" customWidth="1"/>
    <col min="3" max="3" width="20" customWidth="1"/>
    <col min="4" max="4" width="19.44140625" customWidth="1"/>
    <col min="5" max="5" width="16.109375" customWidth="1"/>
    <col min="6" max="6" width="16" customWidth="1"/>
    <col min="7" max="7" width="24.6640625" customWidth="1"/>
  </cols>
  <sheetData>
    <row r="5" spans="1:7" ht="21.6" thickBot="1" x14ac:dyDescent="0.55000000000000004">
      <c r="C5" s="81" t="s">
        <v>0</v>
      </c>
    </row>
    <row r="6" spans="1:7" ht="15.6" x14ac:dyDescent="0.3">
      <c r="A6" s="212" t="s">
        <v>1</v>
      </c>
      <c r="B6" s="213"/>
      <c r="C6" s="213"/>
      <c r="D6" s="213"/>
      <c r="E6" s="213"/>
      <c r="F6" s="213"/>
      <c r="G6" s="214"/>
    </row>
    <row r="7" spans="1:7" ht="16.2" thickBot="1" x14ac:dyDescent="0.35">
      <c r="A7" s="215" t="s">
        <v>2</v>
      </c>
      <c r="B7" s="216"/>
      <c r="C7" s="216"/>
      <c r="D7" s="216"/>
      <c r="E7" s="216"/>
      <c r="F7" s="216"/>
      <c r="G7" s="217"/>
    </row>
    <row r="8" spans="1:7" ht="16.2" thickBot="1" x14ac:dyDescent="0.35">
      <c r="A8" s="230" t="s">
        <v>97</v>
      </c>
      <c r="B8" s="231"/>
      <c r="C8" s="231"/>
      <c r="D8" s="231"/>
      <c r="E8" s="231"/>
      <c r="F8" s="231"/>
      <c r="G8" s="232"/>
    </row>
    <row r="9" spans="1:7" ht="24" thickBot="1" x14ac:dyDescent="0.5">
      <c r="A9" s="227" t="s">
        <v>148</v>
      </c>
      <c r="B9" s="228"/>
      <c r="C9" s="228"/>
      <c r="D9" s="228"/>
      <c r="E9" s="228"/>
      <c r="F9" s="228"/>
      <c r="G9" s="229"/>
    </row>
    <row r="10" spans="1:7" ht="16.2" thickBot="1" x14ac:dyDescent="0.35">
      <c r="A10" s="50" t="s">
        <v>3</v>
      </c>
      <c r="B10" s="51"/>
      <c r="C10" s="51"/>
      <c r="D10" s="52">
        <v>0</v>
      </c>
      <c r="E10" s="2"/>
    </row>
    <row r="11" spans="1:7" ht="16.2" thickBot="1" x14ac:dyDescent="0.35">
      <c r="A11" s="38" t="s">
        <v>4</v>
      </c>
      <c r="B11" s="39"/>
      <c r="C11" s="39"/>
      <c r="D11" s="3">
        <v>0</v>
      </c>
      <c r="E11" s="2"/>
    </row>
    <row r="12" spans="1:7" ht="16.2" thickBot="1" x14ac:dyDescent="0.35">
      <c r="A12" s="38" t="s">
        <v>5</v>
      </c>
      <c r="B12" s="39" t="s">
        <v>6</v>
      </c>
      <c r="C12" s="39"/>
      <c r="D12" s="3">
        <v>520237.75</v>
      </c>
      <c r="E12" s="2"/>
    </row>
    <row r="13" spans="1:7" ht="16.2" thickBot="1" x14ac:dyDescent="0.35">
      <c r="A13" s="41" t="s">
        <v>5</v>
      </c>
      <c r="B13" s="40" t="s">
        <v>7</v>
      </c>
      <c r="C13" s="40"/>
      <c r="D13" s="42">
        <v>550273.66</v>
      </c>
      <c r="E13" s="2"/>
    </row>
    <row r="14" spans="1:7" ht="16.2" thickBot="1" x14ac:dyDescent="0.35">
      <c r="A14" s="38" t="s">
        <v>85</v>
      </c>
      <c r="B14" s="39"/>
      <c r="C14" s="45"/>
      <c r="D14" s="46">
        <f>SUM(D10:D13)</f>
        <v>1070511.4100000001</v>
      </c>
      <c r="E14" s="2"/>
    </row>
    <row r="15" spans="1:7" ht="16.2" thickBot="1" x14ac:dyDescent="0.35">
      <c r="A15" s="43"/>
      <c r="B15" s="43"/>
      <c r="C15" s="43"/>
      <c r="D15" s="44"/>
      <c r="E15" s="2"/>
    </row>
    <row r="16" spans="1:7" ht="16.2" thickBot="1" x14ac:dyDescent="0.35">
      <c r="A16" s="230" t="s">
        <v>83</v>
      </c>
      <c r="B16" s="231"/>
      <c r="C16" s="231"/>
      <c r="D16" s="231"/>
      <c r="E16" s="231"/>
      <c r="F16" s="231"/>
      <c r="G16" s="232"/>
    </row>
    <row r="17" spans="1:7" ht="16.2" thickBot="1" x14ac:dyDescent="0.35">
      <c r="A17" s="47" t="s">
        <v>8</v>
      </c>
      <c r="B17" s="47" t="s">
        <v>9</v>
      </c>
      <c r="C17" s="82" t="s">
        <v>10</v>
      </c>
      <c r="D17" s="48" t="s">
        <v>11</v>
      </c>
      <c r="E17" s="49" t="s">
        <v>12</v>
      </c>
      <c r="F17" s="233" t="s">
        <v>84</v>
      </c>
      <c r="G17" s="234"/>
    </row>
    <row r="18" spans="1:7" ht="15.6" x14ac:dyDescent="0.3">
      <c r="A18" s="6" t="s">
        <v>13</v>
      </c>
      <c r="B18" s="7" t="s">
        <v>14</v>
      </c>
      <c r="C18" s="8" t="s">
        <v>15</v>
      </c>
      <c r="D18" s="9">
        <v>7330590.4699999997</v>
      </c>
      <c r="E18" s="35">
        <v>82443.759999999995</v>
      </c>
      <c r="F18" s="37"/>
      <c r="G18" s="37"/>
    </row>
    <row r="19" spans="1:7" ht="15.6" x14ac:dyDescent="0.3">
      <c r="A19" s="11" t="s">
        <v>16</v>
      </c>
      <c r="B19" s="8" t="s">
        <v>17</v>
      </c>
      <c r="C19" s="8" t="s">
        <v>18</v>
      </c>
      <c r="D19" s="9">
        <v>5103120.09</v>
      </c>
      <c r="E19" s="35">
        <v>60824.78</v>
      </c>
      <c r="F19" s="36"/>
      <c r="G19" s="92"/>
    </row>
    <row r="20" spans="1:7" ht="15.6" x14ac:dyDescent="0.3">
      <c r="A20" s="11" t="s">
        <v>19</v>
      </c>
      <c r="B20" s="8" t="s">
        <v>20</v>
      </c>
      <c r="C20" s="8" t="s">
        <v>18</v>
      </c>
      <c r="D20" s="9">
        <v>5882576.3499999996</v>
      </c>
      <c r="E20" s="35">
        <v>80871.45</v>
      </c>
      <c r="F20" s="36"/>
      <c r="G20" s="36"/>
    </row>
    <row r="21" spans="1:7" ht="15.6" x14ac:dyDescent="0.3">
      <c r="A21" s="11" t="s">
        <v>21</v>
      </c>
      <c r="B21" s="8" t="s">
        <v>22</v>
      </c>
      <c r="C21" s="8" t="s">
        <v>15</v>
      </c>
      <c r="D21" s="9">
        <v>6295559.7800000003</v>
      </c>
      <c r="E21" s="35">
        <v>71627.360000000001</v>
      </c>
      <c r="F21" s="36"/>
      <c r="G21" s="36"/>
    </row>
    <row r="22" spans="1:7" ht="15.6" x14ac:dyDescent="0.3">
      <c r="A22" s="11" t="s">
        <v>23</v>
      </c>
      <c r="B22" s="96" t="s">
        <v>24</v>
      </c>
      <c r="C22" s="96" t="s">
        <v>25</v>
      </c>
      <c r="D22" s="97">
        <v>1060883.57</v>
      </c>
      <c r="E22" s="106">
        <v>11263.66</v>
      </c>
      <c r="F22" s="36"/>
      <c r="G22" s="36"/>
    </row>
    <row r="23" spans="1:7" ht="15.6" x14ac:dyDescent="0.3">
      <c r="A23" s="11" t="s">
        <v>26</v>
      </c>
      <c r="B23" s="8" t="s">
        <v>27</v>
      </c>
      <c r="C23" s="8" t="s">
        <v>25</v>
      </c>
      <c r="D23" s="9">
        <v>2430820.65</v>
      </c>
      <c r="E23" s="35">
        <v>29117.200000000001</v>
      </c>
      <c r="F23" s="36"/>
      <c r="G23" s="36"/>
    </row>
    <row r="24" spans="1:7" ht="15.6" x14ac:dyDescent="0.3">
      <c r="A24" s="12" t="s">
        <v>28</v>
      </c>
      <c r="B24" s="7" t="s">
        <v>29</v>
      </c>
      <c r="C24" s="7" t="s">
        <v>25</v>
      </c>
      <c r="D24" s="9">
        <v>962183.79</v>
      </c>
      <c r="E24" s="106">
        <v>-42532.93</v>
      </c>
      <c r="F24" s="36"/>
      <c r="G24" s="36"/>
    </row>
    <row r="25" spans="1:7" ht="15.6" x14ac:dyDescent="0.3">
      <c r="A25" s="12" t="s">
        <v>30</v>
      </c>
      <c r="B25" s="7" t="s">
        <v>31</v>
      </c>
      <c r="C25" s="7" t="s">
        <v>25</v>
      </c>
      <c r="D25" s="9">
        <v>1446966.48</v>
      </c>
      <c r="E25" s="35">
        <v>11657.44</v>
      </c>
      <c r="F25" s="36"/>
      <c r="G25" s="36"/>
    </row>
    <row r="26" spans="1:7" ht="15.6" x14ac:dyDescent="0.3">
      <c r="A26" s="12" t="s">
        <v>32</v>
      </c>
      <c r="B26" s="7" t="s">
        <v>33</v>
      </c>
      <c r="C26" s="7"/>
      <c r="D26" s="9">
        <v>291179.84000000003</v>
      </c>
      <c r="E26" s="35">
        <v>4284.57</v>
      </c>
      <c r="F26" s="36"/>
      <c r="G26" s="36"/>
    </row>
    <row r="27" spans="1:7" ht="15.6" x14ac:dyDescent="0.3">
      <c r="A27" s="12" t="s">
        <v>34</v>
      </c>
      <c r="B27" s="7" t="s">
        <v>35</v>
      </c>
      <c r="C27" s="7"/>
      <c r="D27" s="9">
        <v>553269.56000000006</v>
      </c>
      <c r="E27" s="35">
        <v>-14351.35</v>
      </c>
      <c r="F27" s="36"/>
      <c r="G27" s="36"/>
    </row>
    <row r="28" spans="1:7" ht="15.6" x14ac:dyDescent="0.3">
      <c r="A28" s="6" t="s">
        <v>36</v>
      </c>
      <c r="B28" s="8" t="s">
        <v>37</v>
      </c>
      <c r="C28" s="8"/>
      <c r="D28" s="9">
        <v>1359358.58</v>
      </c>
      <c r="E28" s="35">
        <v>15587.28</v>
      </c>
      <c r="F28" s="36"/>
      <c r="G28" s="36"/>
    </row>
    <row r="29" spans="1:7" ht="15.6" x14ac:dyDescent="0.3">
      <c r="A29" s="53" t="s">
        <v>38</v>
      </c>
      <c r="B29" s="108" t="s">
        <v>39</v>
      </c>
      <c r="C29" s="54"/>
      <c r="D29" s="9">
        <v>0</v>
      </c>
      <c r="E29" s="35">
        <v>0</v>
      </c>
      <c r="F29" s="88"/>
      <c r="G29" s="88"/>
    </row>
    <row r="30" spans="1:7" ht="15.6" x14ac:dyDescent="0.3">
      <c r="A30" s="218" t="s">
        <v>87</v>
      </c>
      <c r="B30" s="219"/>
      <c r="C30" s="220"/>
      <c r="D30" s="61">
        <f>SUM(D18:D29)</f>
        <v>32716509.159999996</v>
      </c>
      <c r="E30" s="14">
        <f>SUM(E18:E29)</f>
        <v>310793.22000000003</v>
      </c>
    </row>
    <row r="31" spans="1:7" ht="16.2" thickBot="1" x14ac:dyDescent="0.35">
      <c r="A31" s="2"/>
      <c r="B31" s="55"/>
      <c r="C31" s="56"/>
      <c r="D31" s="44"/>
      <c r="E31" s="57"/>
    </row>
    <row r="32" spans="1:7" ht="16.2" thickBot="1" x14ac:dyDescent="0.35">
      <c r="A32" s="4" t="s">
        <v>40</v>
      </c>
      <c r="B32" s="4" t="s">
        <v>9</v>
      </c>
      <c r="C32" s="83" t="s">
        <v>10</v>
      </c>
      <c r="D32" s="5" t="s">
        <v>11</v>
      </c>
      <c r="E32" s="112" t="s">
        <v>12</v>
      </c>
      <c r="F32" s="233" t="s">
        <v>84</v>
      </c>
      <c r="G32" s="234"/>
    </row>
    <row r="33" spans="1:7" ht="15.6" x14ac:dyDescent="0.3">
      <c r="A33" s="11" t="s">
        <v>41</v>
      </c>
      <c r="B33" s="8" t="s">
        <v>42</v>
      </c>
      <c r="C33" s="8" t="s">
        <v>43</v>
      </c>
      <c r="D33" s="3">
        <v>1430989.44</v>
      </c>
      <c r="E33" s="14">
        <v>20977.7</v>
      </c>
      <c r="F33" s="37"/>
      <c r="G33" s="37"/>
    </row>
    <row r="34" spans="1:7" ht="15.6" x14ac:dyDescent="0.3">
      <c r="A34" s="11" t="s">
        <v>44</v>
      </c>
      <c r="B34" s="8" t="s">
        <v>45</v>
      </c>
      <c r="C34" s="8" t="s">
        <v>43</v>
      </c>
      <c r="D34" s="3">
        <v>2592003.5499999998</v>
      </c>
      <c r="E34" s="3">
        <v>53875.51</v>
      </c>
      <c r="F34" s="36"/>
      <c r="G34" s="36"/>
    </row>
    <row r="35" spans="1:7" ht="15.6" x14ac:dyDescent="0.3">
      <c r="A35" s="11" t="s">
        <v>46</v>
      </c>
      <c r="B35" s="8" t="s">
        <v>47</v>
      </c>
      <c r="C35" s="8" t="s">
        <v>48</v>
      </c>
      <c r="D35" s="3">
        <v>1821037.66</v>
      </c>
      <c r="E35" s="3">
        <v>25032.77</v>
      </c>
      <c r="F35" s="36"/>
      <c r="G35" s="36"/>
    </row>
    <row r="36" spans="1:7" ht="15.6" x14ac:dyDescent="0.3">
      <c r="A36" s="11" t="s">
        <v>49</v>
      </c>
      <c r="B36" s="8" t="s">
        <v>50</v>
      </c>
      <c r="C36" s="8" t="s">
        <v>18</v>
      </c>
      <c r="D36" s="3">
        <v>7530418.2000000002</v>
      </c>
      <c r="E36" s="14">
        <v>89123.7</v>
      </c>
      <c r="F36" s="36"/>
      <c r="G36" s="36"/>
    </row>
    <row r="37" spans="1:7" ht="15.6" x14ac:dyDescent="0.3">
      <c r="A37" s="11" t="s">
        <v>51</v>
      </c>
      <c r="B37" s="8" t="s">
        <v>52</v>
      </c>
      <c r="C37" s="8" t="s">
        <v>53</v>
      </c>
      <c r="D37" s="3">
        <v>7473710.8700000001</v>
      </c>
      <c r="E37" s="14">
        <v>79762.509999999995</v>
      </c>
      <c r="F37" s="84" t="s">
        <v>149</v>
      </c>
      <c r="G37" s="93"/>
    </row>
    <row r="38" spans="1:7" ht="15.6" x14ac:dyDescent="0.3">
      <c r="A38" s="11" t="s">
        <v>54</v>
      </c>
      <c r="B38" s="8" t="s">
        <v>55</v>
      </c>
      <c r="C38" s="8" t="s">
        <v>56</v>
      </c>
      <c r="D38" s="15">
        <v>12136296.85</v>
      </c>
      <c r="E38" s="3">
        <v>223532.2</v>
      </c>
      <c r="F38" s="36"/>
      <c r="G38" s="36"/>
    </row>
    <row r="39" spans="1:7" ht="16.2" thickBot="1" x14ac:dyDescent="0.35">
      <c r="A39" s="53" t="s">
        <v>57</v>
      </c>
      <c r="B39" s="54" t="s">
        <v>58</v>
      </c>
      <c r="C39" s="54" t="s">
        <v>59</v>
      </c>
      <c r="D39" s="64"/>
      <c r="E39" s="42"/>
      <c r="F39" s="115" t="s">
        <v>140</v>
      </c>
      <c r="G39" s="115"/>
    </row>
    <row r="40" spans="1:7" ht="16.2" thickBot="1" x14ac:dyDescent="0.35">
      <c r="A40" s="53" t="s">
        <v>129</v>
      </c>
      <c r="B40" s="8" t="s">
        <v>52</v>
      </c>
      <c r="C40" s="8" t="s">
        <v>53</v>
      </c>
      <c r="D40" s="64">
        <v>3597.72</v>
      </c>
      <c r="E40" s="114">
        <v>38.35</v>
      </c>
      <c r="F40" s="116"/>
      <c r="G40" s="117"/>
    </row>
    <row r="41" spans="1:7" ht="15.6" x14ac:dyDescent="0.3">
      <c r="A41" s="235" t="s">
        <v>88</v>
      </c>
      <c r="B41" s="235"/>
      <c r="C41" s="235"/>
      <c r="D41" s="61">
        <f>SUM(D33:D40)</f>
        <v>32988054.289999999</v>
      </c>
      <c r="E41" s="3">
        <f>SUM(E33:E40)</f>
        <v>492342.74</v>
      </c>
    </row>
    <row r="42" spans="1:7" ht="16.2" thickBot="1" x14ac:dyDescent="0.35">
      <c r="A42" s="2"/>
      <c r="B42" s="55"/>
      <c r="C42" s="56"/>
      <c r="D42" s="44"/>
      <c r="E42" s="44"/>
      <c r="F42" s="63"/>
    </row>
    <row r="43" spans="1:7" ht="15.6" x14ac:dyDescent="0.3">
      <c r="A43" s="16" t="s">
        <v>60</v>
      </c>
      <c r="B43" s="16" t="s">
        <v>9</v>
      </c>
      <c r="C43" s="16" t="s">
        <v>10</v>
      </c>
      <c r="D43" s="5" t="s">
        <v>11</v>
      </c>
      <c r="E43" s="15" t="s">
        <v>12</v>
      </c>
      <c r="F43" s="225" t="s">
        <v>84</v>
      </c>
      <c r="G43" s="226"/>
    </row>
    <row r="44" spans="1:7" ht="15.6" x14ac:dyDescent="0.3">
      <c r="A44" s="17" t="s">
        <v>61</v>
      </c>
      <c r="B44" s="18">
        <v>0</v>
      </c>
      <c r="C44" s="18">
        <v>0</v>
      </c>
      <c r="D44" s="3"/>
      <c r="E44" s="14"/>
      <c r="F44" s="36"/>
      <c r="G44" s="36"/>
    </row>
    <row r="45" spans="1:7" ht="15.6" x14ac:dyDescent="0.3">
      <c r="A45" s="235" t="s">
        <v>89</v>
      </c>
      <c r="B45" s="235"/>
      <c r="C45" s="235"/>
      <c r="D45" s="61"/>
      <c r="E45" s="3"/>
    </row>
    <row r="46" spans="1:7" ht="16.2" thickBot="1" x14ac:dyDescent="0.35">
      <c r="A46" s="65"/>
      <c r="B46" s="65"/>
      <c r="C46" s="65"/>
      <c r="D46" s="44"/>
      <c r="E46" s="44"/>
    </row>
    <row r="47" spans="1:7" ht="16.2" thickBot="1" x14ac:dyDescent="0.35">
      <c r="A47" s="240" t="s">
        <v>92</v>
      </c>
      <c r="B47" s="241"/>
      <c r="C47" s="241"/>
      <c r="D47" s="241"/>
      <c r="E47" s="46">
        <f>SUM(E30+E41)</f>
        <v>803135.96</v>
      </c>
    </row>
    <row r="48" spans="1:7" ht="16.2" thickBot="1" x14ac:dyDescent="0.35">
      <c r="A48" s="59"/>
      <c r="B48" s="60"/>
      <c r="C48" s="60"/>
      <c r="D48" s="44"/>
      <c r="E48" s="57"/>
    </row>
    <row r="49" spans="1:5" ht="16.2" thickBot="1" x14ac:dyDescent="0.35">
      <c r="A49" s="236" t="s">
        <v>90</v>
      </c>
      <c r="B49" s="237"/>
      <c r="C49" s="237"/>
      <c r="D49" s="71">
        <f>SUM(D30+D41)</f>
        <v>65704563.449999996</v>
      </c>
      <c r="E49" s="44"/>
    </row>
    <row r="50" spans="1:5" ht="16.2" thickBot="1" x14ac:dyDescent="0.35">
      <c r="A50" s="238" t="s">
        <v>85</v>
      </c>
      <c r="B50" s="239"/>
      <c r="C50" s="239"/>
      <c r="D50" s="71">
        <f>SUM(D10+D11+D12+D13)</f>
        <v>1070511.4100000001</v>
      </c>
      <c r="E50" s="66"/>
    </row>
    <row r="51" spans="1:5" ht="16.2" thickBot="1" x14ac:dyDescent="0.35">
      <c r="A51" s="67" t="s">
        <v>91</v>
      </c>
      <c r="B51" s="68"/>
      <c r="C51" s="69"/>
      <c r="D51" s="71">
        <f>SUM(D50+D49)</f>
        <v>66775074.859999999</v>
      </c>
      <c r="E51" s="109"/>
    </row>
    <row r="52" spans="1:5" ht="16.2" thickBot="1" x14ac:dyDescent="0.35">
      <c r="A52" s="43"/>
      <c r="B52" s="65"/>
      <c r="C52" s="65"/>
      <c r="D52" s="44"/>
      <c r="E52" s="109"/>
    </row>
    <row r="53" spans="1:5" ht="16.2" thickBot="1" x14ac:dyDescent="0.35">
      <c r="A53" s="221" t="s">
        <v>114</v>
      </c>
      <c r="B53" s="222"/>
      <c r="C53" s="223"/>
      <c r="D53" s="224"/>
      <c r="E53" s="109"/>
    </row>
    <row r="54" spans="1:5" ht="15.6" x14ac:dyDescent="0.3">
      <c r="A54" s="47" t="s">
        <v>62</v>
      </c>
      <c r="B54" s="47" t="s">
        <v>63</v>
      </c>
      <c r="C54" s="86" t="s">
        <v>64</v>
      </c>
      <c r="D54" s="74" t="s">
        <v>96</v>
      </c>
      <c r="E54" s="2"/>
    </row>
    <row r="55" spans="1:5" ht="15.6" x14ac:dyDescent="0.3">
      <c r="A55" s="21" t="s">
        <v>65</v>
      </c>
      <c r="B55" s="21">
        <v>695704.51</v>
      </c>
      <c r="C55" s="22">
        <v>398226.59</v>
      </c>
      <c r="D55" s="80">
        <f>SUM(B55-C55)</f>
        <v>297477.92</v>
      </c>
      <c r="E55" s="2"/>
    </row>
    <row r="56" spans="1:5" ht="15.6" x14ac:dyDescent="0.3">
      <c r="A56" s="21" t="s">
        <v>66</v>
      </c>
      <c r="B56" s="24">
        <v>464320.67</v>
      </c>
      <c r="C56" s="22">
        <v>307067.78000000003</v>
      </c>
      <c r="D56" s="80">
        <f>SUM(B56-C56)</f>
        <v>157252.88999999996</v>
      </c>
      <c r="E56" s="2"/>
    </row>
    <row r="57" spans="1:5" ht="15.6" x14ac:dyDescent="0.3">
      <c r="A57" s="21" t="s">
        <v>67</v>
      </c>
      <c r="B57" s="24">
        <v>803135.96</v>
      </c>
      <c r="C57" s="22">
        <v>274230.36</v>
      </c>
      <c r="D57" s="80">
        <f>SUM(B57-C57)</f>
        <v>528905.6</v>
      </c>
      <c r="E57" s="2"/>
    </row>
    <row r="58" spans="1:5" ht="15.6" x14ac:dyDescent="0.3">
      <c r="A58" s="21" t="s">
        <v>68</v>
      </c>
      <c r="B58" s="24"/>
      <c r="C58" s="95"/>
      <c r="D58" s="80"/>
      <c r="E58" s="25"/>
    </row>
    <row r="59" spans="1:5" ht="15.6" x14ac:dyDescent="0.3">
      <c r="A59" s="21" t="s">
        <v>69</v>
      </c>
      <c r="B59" s="24"/>
      <c r="C59" s="22"/>
      <c r="D59" s="80"/>
      <c r="E59" s="2"/>
    </row>
    <row r="60" spans="1:5" ht="15.6" x14ac:dyDescent="0.3">
      <c r="A60" s="21" t="s">
        <v>70</v>
      </c>
      <c r="B60" s="26"/>
      <c r="C60" s="22"/>
      <c r="D60" s="80"/>
      <c r="E60" s="2"/>
    </row>
    <row r="61" spans="1:5" ht="15.6" x14ac:dyDescent="0.3">
      <c r="A61" s="21" t="s">
        <v>71</v>
      </c>
      <c r="B61" s="24"/>
      <c r="C61" s="22"/>
      <c r="D61" s="80"/>
      <c r="E61" s="2"/>
    </row>
    <row r="62" spans="1:5" ht="15.6" x14ac:dyDescent="0.3">
      <c r="A62" s="21" t="s">
        <v>72</v>
      </c>
      <c r="B62" s="21"/>
      <c r="C62" s="22"/>
      <c r="D62" s="80"/>
      <c r="E62" s="2"/>
    </row>
    <row r="63" spans="1:5" ht="15.6" x14ac:dyDescent="0.3">
      <c r="A63" s="21" t="s">
        <v>73</v>
      </c>
      <c r="B63" s="21"/>
      <c r="C63" s="22"/>
      <c r="D63" s="80"/>
      <c r="E63" s="2"/>
    </row>
    <row r="64" spans="1:5" ht="15.6" x14ac:dyDescent="0.3">
      <c r="A64" s="21" t="s">
        <v>74</v>
      </c>
      <c r="B64" s="24"/>
      <c r="C64" s="22"/>
      <c r="D64" s="113"/>
      <c r="E64" s="2"/>
    </row>
    <row r="65" spans="1:5" ht="15.6" x14ac:dyDescent="0.3">
      <c r="A65" s="21" t="s">
        <v>75</v>
      </c>
      <c r="B65" s="21"/>
      <c r="C65" s="22"/>
      <c r="D65" s="80"/>
      <c r="E65" s="2"/>
    </row>
    <row r="66" spans="1:5" ht="15.6" x14ac:dyDescent="0.3">
      <c r="A66" s="21" t="s">
        <v>76</v>
      </c>
      <c r="B66" s="21"/>
      <c r="C66" s="22"/>
      <c r="D66" s="21"/>
      <c r="E66" s="2"/>
    </row>
    <row r="67" spans="1:5" ht="15.6" x14ac:dyDescent="0.3">
      <c r="A67" s="21" t="s">
        <v>77</v>
      </c>
      <c r="B67" s="27"/>
      <c r="C67" s="22"/>
      <c r="D67" s="11"/>
      <c r="E67" s="2"/>
    </row>
    <row r="68" spans="1:5" ht="15.6" x14ac:dyDescent="0.3">
      <c r="A68" s="21" t="s">
        <v>78</v>
      </c>
      <c r="B68" s="14"/>
      <c r="C68" s="22"/>
      <c r="D68" s="80"/>
      <c r="E68" s="2"/>
    </row>
    <row r="69" spans="1:5" ht="15.6" x14ac:dyDescent="0.3">
      <c r="A69" s="28" t="s">
        <v>79</v>
      </c>
      <c r="B69" s="28">
        <f>SUM(B55:B68)</f>
        <v>1963161.14</v>
      </c>
      <c r="C69" s="30">
        <f>SUM(C55:C68)</f>
        <v>979524.7300000001</v>
      </c>
      <c r="D69" s="28">
        <f>SUM(D55:D68)</f>
        <v>983636.40999999992</v>
      </c>
      <c r="E69" s="102"/>
    </row>
    <row r="70" spans="1:5" x14ac:dyDescent="0.3">
      <c r="E70" s="118"/>
    </row>
    <row r="71" spans="1:5" ht="15.6" x14ac:dyDescent="0.3">
      <c r="A71" s="19" t="s">
        <v>80</v>
      </c>
      <c r="B71" s="32">
        <v>28447808.68</v>
      </c>
      <c r="C71" s="4" t="s">
        <v>81</v>
      </c>
    </row>
    <row r="72" spans="1:5" ht="21" x14ac:dyDescent="0.4">
      <c r="A72" s="119" t="s">
        <v>150</v>
      </c>
      <c r="B72" s="77">
        <f>SUM(D14+D30+D41)</f>
        <v>66775074.859999992</v>
      </c>
      <c r="C72" s="32">
        <f>SUM(B72-B71)</f>
        <v>38327266.179999992</v>
      </c>
    </row>
    <row r="73" spans="1:5" ht="15.6" x14ac:dyDescent="0.3">
      <c r="A73" s="19" t="s">
        <v>95</v>
      </c>
      <c r="B73" s="28">
        <f>SUM(E47*C73)</f>
        <v>8031.3595999999998</v>
      </c>
      <c r="C73" s="76">
        <v>0.01</v>
      </c>
    </row>
  </sheetData>
  <mergeCells count="15">
    <mergeCell ref="F17:G17"/>
    <mergeCell ref="A6:G6"/>
    <mergeCell ref="A7:G7"/>
    <mergeCell ref="A8:G8"/>
    <mergeCell ref="A9:G9"/>
    <mergeCell ref="A16:G16"/>
    <mergeCell ref="A49:C49"/>
    <mergeCell ref="A50:C50"/>
    <mergeCell ref="A53:D53"/>
    <mergeCell ref="A30:C30"/>
    <mergeCell ref="F32:G32"/>
    <mergeCell ref="A41:C41"/>
    <mergeCell ref="F43:G43"/>
    <mergeCell ref="A45:C45"/>
    <mergeCell ref="A47:D47"/>
  </mergeCells>
  <pageMargins left="0.511811024" right="0.511811024" top="0.78740157499999996" bottom="0.78740157499999996" header="0.31496062000000002" footer="0.31496062000000002"/>
  <pageSetup paperSize="9" scale="63" fitToWidth="0" orientation="portrait" horizontalDpi="0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6:G74"/>
  <sheetViews>
    <sheetView topLeftCell="A46" workbookViewId="0">
      <selection activeCell="B59" sqref="B59"/>
    </sheetView>
  </sheetViews>
  <sheetFormatPr defaultRowHeight="14.4" x14ac:dyDescent="0.3"/>
  <cols>
    <col min="1" max="1" width="30.5546875" customWidth="1"/>
    <col min="2" max="2" width="21.44140625" customWidth="1"/>
    <col min="3" max="3" width="18.44140625" customWidth="1"/>
    <col min="4" max="4" width="26.33203125" customWidth="1"/>
    <col min="5" max="5" width="15.5546875" customWidth="1"/>
    <col min="6" max="6" width="10.109375" customWidth="1"/>
    <col min="7" max="7" width="19.44140625" customWidth="1"/>
  </cols>
  <sheetData>
    <row r="6" spans="1:7" ht="21.6" thickBot="1" x14ac:dyDescent="0.55000000000000004">
      <c r="C6" s="81" t="s">
        <v>0</v>
      </c>
    </row>
    <row r="7" spans="1:7" ht="15.6" x14ac:dyDescent="0.3">
      <c r="A7" s="212" t="s">
        <v>1</v>
      </c>
      <c r="B7" s="213"/>
      <c r="C7" s="213"/>
      <c r="D7" s="213"/>
      <c r="E7" s="213"/>
      <c r="F7" s="213"/>
      <c r="G7" s="214"/>
    </row>
    <row r="8" spans="1:7" ht="16.2" thickBot="1" x14ac:dyDescent="0.35">
      <c r="A8" s="215" t="s">
        <v>2</v>
      </c>
      <c r="B8" s="216"/>
      <c r="C8" s="216"/>
      <c r="D8" s="216"/>
      <c r="E8" s="216"/>
      <c r="F8" s="216"/>
      <c r="G8" s="217"/>
    </row>
    <row r="9" spans="1:7" ht="16.2" thickBot="1" x14ac:dyDescent="0.35">
      <c r="A9" s="230" t="s">
        <v>97</v>
      </c>
      <c r="B9" s="231"/>
      <c r="C9" s="231"/>
      <c r="D9" s="231"/>
      <c r="E9" s="231"/>
      <c r="F9" s="231"/>
      <c r="G9" s="232"/>
    </row>
    <row r="10" spans="1:7" ht="24" thickBot="1" x14ac:dyDescent="0.5">
      <c r="A10" s="227" t="s">
        <v>155</v>
      </c>
      <c r="B10" s="228"/>
      <c r="C10" s="228"/>
      <c r="D10" s="228"/>
      <c r="E10" s="228"/>
      <c r="F10" s="228"/>
      <c r="G10" s="229"/>
    </row>
    <row r="11" spans="1:7" ht="16.2" thickBot="1" x14ac:dyDescent="0.35">
      <c r="A11" s="50" t="s">
        <v>3</v>
      </c>
      <c r="B11" s="51"/>
      <c r="C11" s="51"/>
      <c r="D11" s="52">
        <v>0</v>
      </c>
      <c r="E11" s="2"/>
    </row>
    <row r="12" spans="1:7" ht="16.2" thickBot="1" x14ac:dyDescent="0.35">
      <c r="A12" s="38" t="s">
        <v>4</v>
      </c>
      <c r="B12" s="39"/>
      <c r="C12" s="39"/>
      <c r="D12" s="3">
        <v>0</v>
      </c>
      <c r="E12" s="2"/>
    </row>
    <row r="13" spans="1:7" ht="16.2" thickBot="1" x14ac:dyDescent="0.35">
      <c r="A13" s="38" t="s">
        <v>5</v>
      </c>
      <c r="B13" s="39" t="s">
        <v>6</v>
      </c>
      <c r="C13" s="39"/>
      <c r="D13" s="3">
        <v>505523.93</v>
      </c>
      <c r="E13" s="2"/>
    </row>
    <row r="14" spans="1:7" ht="16.2" thickBot="1" x14ac:dyDescent="0.35">
      <c r="A14" s="41" t="s">
        <v>5</v>
      </c>
      <c r="B14" s="40" t="s">
        <v>7</v>
      </c>
      <c r="C14" s="40"/>
      <c r="D14" s="42">
        <v>167962.17</v>
      </c>
      <c r="E14" s="2"/>
    </row>
    <row r="15" spans="1:7" ht="16.2" thickBot="1" x14ac:dyDescent="0.35">
      <c r="A15" s="38" t="s">
        <v>85</v>
      </c>
      <c r="B15" s="39"/>
      <c r="C15" s="45"/>
      <c r="D15" s="46">
        <f>SUM(D11:D14)</f>
        <v>673486.1</v>
      </c>
      <c r="E15" s="2"/>
    </row>
    <row r="16" spans="1:7" ht="16.2" thickBot="1" x14ac:dyDescent="0.35">
      <c r="A16" s="43"/>
      <c r="B16" s="43"/>
      <c r="C16" s="43"/>
      <c r="D16" s="44"/>
      <c r="E16" s="2"/>
    </row>
    <row r="17" spans="1:7" ht="16.2" thickBot="1" x14ac:dyDescent="0.35">
      <c r="A17" s="230" t="s">
        <v>83</v>
      </c>
      <c r="B17" s="231"/>
      <c r="C17" s="231"/>
      <c r="D17" s="231"/>
      <c r="E17" s="231"/>
      <c r="F17" s="231"/>
      <c r="G17" s="232"/>
    </row>
    <row r="18" spans="1:7" ht="16.2" thickBot="1" x14ac:dyDescent="0.35">
      <c r="A18" s="47" t="s">
        <v>8</v>
      </c>
      <c r="B18" s="47" t="s">
        <v>9</v>
      </c>
      <c r="C18" s="82" t="s">
        <v>10</v>
      </c>
      <c r="D18" s="48" t="s">
        <v>11</v>
      </c>
      <c r="E18" s="49" t="s">
        <v>12</v>
      </c>
      <c r="F18" s="233" t="s">
        <v>84</v>
      </c>
      <c r="G18" s="234"/>
    </row>
    <row r="19" spans="1:7" ht="15.6" x14ac:dyDescent="0.3">
      <c r="A19" s="6" t="s">
        <v>13</v>
      </c>
      <c r="B19" s="7" t="s">
        <v>14</v>
      </c>
      <c r="C19" s="8" t="s">
        <v>15</v>
      </c>
      <c r="D19" s="9">
        <v>7392151.5999999996</v>
      </c>
      <c r="E19" s="35">
        <v>61561.13</v>
      </c>
      <c r="F19" s="37"/>
      <c r="G19" s="37"/>
    </row>
    <row r="20" spans="1:7" ht="15.6" x14ac:dyDescent="0.3">
      <c r="A20" s="11" t="s">
        <v>16</v>
      </c>
      <c r="B20" s="8" t="s">
        <v>17</v>
      </c>
      <c r="C20" s="8" t="s">
        <v>18</v>
      </c>
      <c r="D20" s="9">
        <v>5145857.6900000004</v>
      </c>
      <c r="E20" s="35">
        <v>42737.599999999999</v>
      </c>
      <c r="F20" s="36"/>
      <c r="G20" s="92"/>
    </row>
    <row r="21" spans="1:7" ht="15.6" x14ac:dyDescent="0.3">
      <c r="A21" s="11" t="s">
        <v>19</v>
      </c>
      <c r="B21" s="8" t="s">
        <v>20</v>
      </c>
      <c r="C21" s="8" t="s">
        <v>18</v>
      </c>
      <c r="D21" s="9">
        <v>5924822.0199999996</v>
      </c>
      <c r="E21" s="35">
        <v>42245.67</v>
      </c>
      <c r="F21" s="36"/>
      <c r="G21" s="36"/>
    </row>
    <row r="22" spans="1:7" ht="15.6" x14ac:dyDescent="0.3">
      <c r="A22" s="11" t="s">
        <v>21</v>
      </c>
      <c r="B22" s="8" t="s">
        <v>22</v>
      </c>
      <c r="C22" s="8" t="s">
        <v>15</v>
      </c>
      <c r="D22" s="9">
        <v>6353360.6200000001</v>
      </c>
      <c r="E22" s="35">
        <v>57800.84</v>
      </c>
      <c r="F22" s="36"/>
      <c r="G22" s="36"/>
    </row>
    <row r="23" spans="1:7" ht="15.6" x14ac:dyDescent="0.3">
      <c r="A23" s="11" t="s">
        <v>23</v>
      </c>
      <c r="B23" s="96" t="s">
        <v>24</v>
      </c>
      <c r="C23" s="96" t="s">
        <v>25</v>
      </c>
      <c r="D23" s="97">
        <v>1068623.18</v>
      </c>
      <c r="E23" s="106">
        <v>7739.61</v>
      </c>
      <c r="F23" s="36"/>
      <c r="G23" s="36"/>
    </row>
    <row r="24" spans="1:7" ht="15.6" x14ac:dyDescent="0.3">
      <c r="A24" s="11" t="s">
        <v>26</v>
      </c>
      <c r="B24" s="8" t="s">
        <v>27</v>
      </c>
      <c r="C24" s="8" t="s">
        <v>25</v>
      </c>
      <c r="D24" s="9">
        <v>2452042.04</v>
      </c>
      <c r="E24" s="35">
        <v>21221.39</v>
      </c>
      <c r="F24" s="36"/>
      <c r="G24" s="36"/>
    </row>
    <row r="25" spans="1:7" ht="15.6" x14ac:dyDescent="0.3">
      <c r="A25" s="12" t="s">
        <v>28</v>
      </c>
      <c r="B25" s="7" t="s">
        <v>29</v>
      </c>
      <c r="C25" s="7" t="s">
        <v>25</v>
      </c>
      <c r="D25" s="9">
        <v>975047.07</v>
      </c>
      <c r="E25" s="106">
        <v>12863.28</v>
      </c>
      <c r="F25" s="36"/>
      <c r="G25" s="36"/>
    </row>
    <row r="26" spans="1:7" ht="15.6" x14ac:dyDescent="0.3">
      <c r="A26" s="12" t="s">
        <v>30</v>
      </c>
      <c r="B26" s="7" t="s">
        <v>31</v>
      </c>
      <c r="C26" s="7" t="s">
        <v>25</v>
      </c>
      <c r="D26" s="9">
        <v>1456314.59</v>
      </c>
      <c r="E26" s="35">
        <v>9348.11</v>
      </c>
      <c r="F26" s="36"/>
      <c r="G26" s="36"/>
    </row>
    <row r="27" spans="1:7" ht="15.6" x14ac:dyDescent="0.3">
      <c r="A27" s="12" t="s">
        <v>32</v>
      </c>
      <c r="B27" s="7" t="s">
        <v>33</v>
      </c>
      <c r="C27" s="7"/>
      <c r="D27" s="9">
        <v>293773.52</v>
      </c>
      <c r="E27" s="35">
        <v>2593.6799999999998</v>
      </c>
      <c r="F27" s="36"/>
      <c r="G27" s="36"/>
    </row>
    <row r="28" spans="1:7" ht="15.6" x14ac:dyDescent="0.3">
      <c r="A28" s="12" t="s">
        <v>34</v>
      </c>
      <c r="B28" s="7" t="s">
        <v>35</v>
      </c>
      <c r="C28" s="7"/>
      <c r="D28" s="9">
        <v>569260.02</v>
      </c>
      <c r="E28" s="35">
        <v>15990.46</v>
      </c>
      <c r="F28" s="36"/>
      <c r="G28" s="36"/>
    </row>
    <row r="29" spans="1:7" ht="15.6" x14ac:dyDescent="0.3">
      <c r="A29" s="6" t="s">
        <v>36</v>
      </c>
      <c r="B29" s="8" t="s">
        <v>37</v>
      </c>
      <c r="C29" s="8"/>
      <c r="D29" s="9">
        <v>1371367.93</v>
      </c>
      <c r="E29" s="35">
        <v>12009.35</v>
      </c>
      <c r="F29" s="36"/>
      <c r="G29" s="36"/>
    </row>
    <row r="30" spans="1:7" ht="15.6" x14ac:dyDescent="0.3">
      <c r="A30" s="53" t="s">
        <v>38</v>
      </c>
      <c r="B30" s="108" t="s">
        <v>39</v>
      </c>
      <c r="C30" s="54"/>
      <c r="D30" s="9">
        <v>0</v>
      </c>
      <c r="E30" s="35">
        <v>0</v>
      </c>
      <c r="F30" s="88"/>
      <c r="G30" s="88"/>
    </row>
    <row r="31" spans="1:7" ht="15.6" x14ac:dyDescent="0.3">
      <c r="A31" s="218" t="s">
        <v>87</v>
      </c>
      <c r="B31" s="219"/>
      <c r="C31" s="220"/>
      <c r="D31" s="61">
        <f>SUM(D19:D30)</f>
        <v>33002620.279999997</v>
      </c>
      <c r="E31" s="14">
        <f>SUM(E19:E30)</f>
        <v>286111.12</v>
      </c>
    </row>
    <row r="32" spans="1:7" ht="16.2" thickBot="1" x14ac:dyDescent="0.35">
      <c r="A32" s="2"/>
      <c r="B32" s="55"/>
      <c r="C32" s="56"/>
      <c r="D32" s="44"/>
      <c r="E32" s="57"/>
    </row>
    <row r="33" spans="1:7" ht="16.2" thickBot="1" x14ac:dyDescent="0.35">
      <c r="A33" s="4" t="s">
        <v>40</v>
      </c>
      <c r="B33" s="4" t="s">
        <v>9</v>
      </c>
      <c r="C33" s="83" t="s">
        <v>10</v>
      </c>
      <c r="D33" s="5" t="s">
        <v>11</v>
      </c>
      <c r="E33" s="112" t="s">
        <v>12</v>
      </c>
      <c r="F33" s="233" t="s">
        <v>84</v>
      </c>
      <c r="G33" s="234"/>
    </row>
    <row r="34" spans="1:7" ht="15.6" x14ac:dyDescent="0.3">
      <c r="A34" s="11" t="s">
        <v>41</v>
      </c>
      <c r="B34" s="8" t="s">
        <v>42</v>
      </c>
      <c r="C34" s="8" t="s">
        <v>43</v>
      </c>
      <c r="D34" s="3">
        <v>1443782.39</v>
      </c>
      <c r="E34" s="14">
        <v>12792.95</v>
      </c>
      <c r="F34" s="37"/>
      <c r="G34" s="37"/>
    </row>
    <row r="35" spans="1:7" ht="15.6" x14ac:dyDescent="0.3">
      <c r="A35" s="11" t="s">
        <v>44</v>
      </c>
      <c r="B35" s="8" t="s">
        <v>45</v>
      </c>
      <c r="C35" s="8" t="s">
        <v>43</v>
      </c>
      <c r="D35" s="3">
        <v>2619876.54</v>
      </c>
      <c r="E35" s="3">
        <v>27872.99</v>
      </c>
      <c r="F35" s="36"/>
      <c r="G35" s="36"/>
    </row>
    <row r="36" spans="1:7" ht="15.6" x14ac:dyDescent="0.3">
      <c r="A36" s="11" t="s">
        <v>46</v>
      </c>
      <c r="B36" s="8" t="s">
        <v>47</v>
      </c>
      <c r="C36" s="8" t="s">
        <v>48</v>
      </c>
      <c r="D36" s="3">
        <v>1837619.83</v>
      </c>
      <c r="E36" s="3">
        <v>16582.169999999998</v>
      </c>
      <c r="F36" s="36"/>
      <c r="G36" s="36"/>
    </row>
    <row r="37" spans="1:7" ht="15.6" x14ac:dyDescent="0.3">
      <c r="A37" s="11" t="s">
        <v>49</v>
      </c>
      <c r="B37" s="8" t="s">
        <v>50</v>
      </c>
      <c r="C37" s="8" t="s">
        <v>18</v>
      </c>
      <c r="D37" s="3">
        <v>7592806.7699999996</v>
      </c>
      <c r="E37" s="14">
        <v>62388.57</v>
      </c>
      <c r="F37" s="36"/>
      <c r="G37" s="36"/>
    </row>
    <row r="38" spans="1:7" ht="15.6" x14ac:dyDescent="0.3">
      <c r="A38" s="11" t="s">
        <v>51</v>
      </c>
      <c r="B38" s="8" t="s">
        <v>52</v>
      </c>
      <c r="C38" s="8" t="s">
        <v>53</v>
      </c>
      <c r="D38" s="3">
        <v>8027188</v>
      </c>
      <c r="E38" s="14">
        <v>65879.03</v>
      </c>
      <c r="F38" s="84" t="s">
        <v>149</v>
      </c>
      <c r="G38" s="93" t="s">
        <v>154</v>
      </c>
    </row>
    <row r="39" spans="1:7" ht="15.6" x14ac:dyDescent="0.3">
      <c r="A39" s="11" t="s">
        <v>54</v>
      </c>
      <c r="B39" s="8" t="s">
        <v>55</v>
      </c>
      <c r="C39" s="8" t="s">
        <v>56</v>
      </c>
      <c r="D39" s="15">
        <v>12290487.51</v>
      </c>
      <c r="E39" s="3">
        <v>154190.66</v>
      </c>
      <c r="F39" s="36"/>
      <c r="G39" s="36"/>
    </row>
    <row r="40" spans="1:7" ht="16.2" thickBot="1" x14ac:dyDescent="0.35">
      <c r="A40" s="53" t="s">
        <v>57</v>
      </c>
      <c r="B40" s="54" t="s">
        <v>58</v>
      </c>
      <c r="C40" s="54" t="s">
        <v>59</v>
      </c>
      <c r="D40" s="64"/>
      <c r="E40" s="42"/>
      <c r="F40" s="115" t="s">
        <v>140</v>
      </c>
      <c r="G40" s="115"/>
    </row>
    <row r="41" spans="1:7" ht="16.2" thickBot="1" x14ac:dyDescent="0.35">
      <c r="A41" s="53" t="s">
        <v>129</v>
      </c>
      <c r="B41" s="8" t="s">
        <v>52</v>
      </c>
      <c r="C41" s="8" t="s">
        <v>53</v>
      </c>
      <c r="D41" s="64">
        <v>3627.66</v>
      </c>
      <c r="E41" s="114">
        <v>29.94</v>
      </c>
      <c r="F41" s="116"/>
      <c r="G41" s="117"/>
    </row>
    <row r="42" spans="1:7" ht="15.6" x14ac:dyDescent="0.3">
      <c r="A42" s="235" t="s">
        <v>88</v>
      </c>
      <c r="B42" s="235"/>
      <c r="C42" s="235"/>
      <c r="D42" s="61">
        <f>SUM(D34:D41)</f>
        <v>33815388.699999996</v>
      </c>
      <c r="E42" s="3">
        <f>SUM(E34:E41)</f>
        <v>339736.31</v>
      </c>
    </row>
    <row r="43" spans="1:7" ht="16.2" thickBot="1" x14ac:dyDescent="0.35">
      <c r="A43" s="2"/>
      <c r="B43" s="55"/>
      <c r="C43" s="56"/>
      <c r="D43" s="44"/>
      <c r="E43" s="44"/>
      <c r="F43" s="63"/>
    </row>
    <row r="44" spans="1:7" ht="15.6" x14ac:dyDescent="0.3">
      <c r="A44" s="16" t="s">
        <v>60</v>
      </c>
      <c r="B44" s="16" t="s">
        <v>9</v>
      </c>
      <c r="C44" s="16" t="s">
        <v>10</v>
      </c>
      <c r="D44" s="5" t="s">
        <v>11</v>
      </c>
      <c r="E44" s="15" t="s">
        <v>12</v>
      </c>
      <c r="F44" s="225" t="s">
        <v>84</v>
      </c>
      <c r="G44" s="226"/>
    </row>
    <row r="45" spans="1:7" ht="15.6" x14ac:dyDescent="0.3">
      <c r="A45" s="17" t="s">
        <v>61</v>
      </c>
      <c r="B45" s="18">
        <v>0</v>
      </c>
      <c r="C45" s="18">
        <v>0</v>
      </c>
      <c r="D45" s="3"/>
      <c r="E45" s="14"/>
      <c r="F45" s="36"/>
      <c r="G45" s="36"/>
    </row>
    <row r="46" spans="1:7" ht="15.6" x14ac:dyDescent="0.3">
      <c r="A46" s="235" t="s">
        <v>89</v>
      </c>
      <c r="B46" s="235"/>
      <c r="C46" s="235"/>
      <c r="D46" s="61"/>
      <c r="E46" s="3"/>
    </row>
    <row r="47" spans="1:7" ht="16.2" thickBot="1" x14ac:dyDescent="0.35">
      <c r="A47" s="65"/>
      <c r="B47" s="65"/>
      <c r="C47" s="65"/>
      <c r="D47" s="44"/>
      <c r="E47" s="44"/>
    </row>
    <row r="48" spans="1:7" ht="16.2" thickBot="1" x14ac:dyDescent="0.35">
      <c r="A48" s="240" t="s">
        <v>92</v>
      </c>
      <c r="B48" s="241"/>
      <c r="C48" s="241"/>
      <c r="D48" s="241"/>
      <c r="E48" s="46">
        <f>SUM(E31+E42)</f>
        <v>625847.42999999993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36" t="s">
        <v>90</v>
      </c>
      <c r="B50" s="237"/>
      <c r="C50" s="237"/>
      <c r="D50" s="71">
        <f>SUM(D31+D42)</f>
        <v>66818008.979999989</v>
      </c>
      <c r="E50" s="44"/>
    </row>
    <row r="51" spans="1:5" ht="16.2" thickBot="1" x14ac:dyDescent="0.35">
      <c r="A51" s="238" t="s">
        <v>85</v>
      </c>
      <c r="B51" s="239"/>
      <c r="C51" s="239"/>
      <c r="D51" s="71">
        <f>SUM(D11+D12+D13+D14)</f>
        <v>673486.1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67491495.079999983</v>
      </c>
      <c r="E52" s="109"/>
    </row>
    <row r="53" spans="1:5" ht="16.2" thickBot="1" x14ac:dyDescent="0.35">
      <c r="A53" s="43"/>
      <c r="B53" s="65"/>
      <c r="C53" s="65"/>
      <c r="D53" s="44"/>
      <c r="E53" s="109"/>
    </row>
    <row r="54" spans="1:5" ht="16.2" thickBot="1" x14ac:dyDescent="0.35">
      <c r="A54" s="221" t="s">
        <v>157</v>
      </c>
      <c r="B54" s="222"/>
      <c r="C54" s="223"/>
      <c r="D54" s="224"/>
      <c r="E54" s="109"/>
    </row>
    <row r="55" spans="1:5" ht="15.6" x14ac:dyDescent="0.3">
      <c r="A55" s="47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695704.51</v>
      </c>
      <c r="C56" s="22">
        <v>398226.59</v>
      </c>
      <c r="D56" s="80">
        <f>SUM(B56-C56)</f>
        <v>297477.92</v>
      </c>
      <c r="E56" s="2"/>
    </row>
    <row r="57" spans="1:5" ht="15.6" x14ac:dyDescent="0.3">
      <c r="A57" s="21" t="s">
        <v>66</v>
      </c>
      <c r="B57" s="24">
        <v>464320.67</v>
      </c>
      <c r="C57" s="22">
        <v>307067.78000000003</v>
      </c>
      <c r="D57" s="80">
        <f>SUM(B57-C57)</f>
        <v>157252.88999999996</v>
      </c>
      <c r="E57" s="2"/>
    </row>
    <row r="58" spans="1:5" ht="15.6" x14ac:dyDescent="0.3">
      <c r="A58" s="21" t="s">
        <v>67</v>
      </c>
      <c r="B58" s="24">
        <v>803135.96</v>
      </c>
      <c r="C58" s="22">
        <v>274230.36</v>
      </c>
      <c r="D58" s="80">
        <f>SUM(B58-C58)</f>
        <v>528905.6</v>
      </c>
      <c r="E58" s="2"/>
    </row>
    <row r="59" spans="1:5" ht="15.6" x14ac:dyDescent="0.3">
      <c r="A59" s="21" t="s">
        <v>68</v>
      </c>
      <c r="B59" s="24">
        <v>625847.43000000005</v>
      </c>
      <c r="C59" s="95">
        <v>287904.17</v>
      </c>
      <c r="D59" s="80">
        <f>SUM(B59-C59)</f>
        <v>337943.26000000007</v>
      </c>
      <c r="E59" s="25"/>
    </row>
    <row r="60" spans="1:5" ht="15.6" x14ac:dyDescent="0.3">
      <c r="A60" s="21" t="s">
        <v>69</v>
      </c>
      <c r="B60" s="24"/>
      <c r="C60" s="22"/>
      <c r="D60" s="80"/>
      <c r="E60" s="2"/>
    </row>
    <row r="61" spans="1:5" ht="15.6" x14ac:dyDescent="0.3">
      <c r="A61" s="21" t="s">
        <v>70</v>
      </c>
      <c r="B61" s="26"/>
      <c r="C61" s="22"/>
      <c r="D61" s="80"/>
      <c r="E61" s="2"/>
    </row>
    <row r="62" spans="1:5" ht="15.6" x14ac:dyDescent="0.3">
      <c r="A62" s="21" t="s">
        <v>71</v>
      </c>
      <c r="B62" s="24"/>
      <c r="C62" s="22"/>
      <c r="D62" s="80"/>
      <c r="E62" s="2"/>
    </row>
    <row r="63" spans="1:5" ht="15.6" x14ac:dyDescent="0.3">
      <c r="A63" s="21" t="s">
        <v>72</v>
      </c>
      <c r="B63" s="21"/>
      <c r="C63" s="22"/>
      <c r="D63" s="80"/>
      <c r="E63" s="2"/>
    </row>
    <row r="64" spans="1:5" ht="15.6" x14ac:dyDescent="0.3">
      <c r="A64" s="21" t="s">
        <v>73</v>
      </c>
      <c r="B64" s="21"/>
      <c r="C64" s="22"/>
      <c r="D64" s="80"/>
      <c r="E64" s="2"/>
    </row>
    <row r="65" spans="1:5" ht="15.6" x14ac:dyDescent="0.3">
      <c r="A65" s="21" t="s">
        <v>74</v>
      </c>
      <c r="B65" s="24"/>
      <c r="C65" s="22"/>
      <c r="D65" s="113"/>
      <c r="E65" s="2"/>
    </row>
    <row r="66" spans="1:5" ht="15.6" x14ac:dyDescent="0.3">
      <c r="A66" s="21" t="s">
        <v>75</v>
      </c>
      <c r="B66" s="21"/>
      <c r="C66" s="22"/>
      <c r="D66" s="80"/>
      <c r="E66" s="2"/>
    </row>
    <row r="67" spans="1:5" ht="15.6" x14ac:dyDescent="0.3">
      <c r="A67" s="21" t="s">
        <v>76</v>
      </c>
      <c r="B67" s="21"/>
      <c r="C67" s="22"/>
      <c r="D67" s="21"/>
      <c r="E67" s="2"/>
    </row>
    <row r="68" spans="1:5" ht="15.6" x14ac:dyDescent="0.3">
      <c r="A68" s="21" t="s">
        <v>77</v>
      </c>
      <c r="B68" s="27"/>
      <c r="C68" s="22"/>
      <c r="D68" s="11"/>
      <c r="E68" s="2"/>
    </row>
    <row r="69" spans="1:5" ht="15.6" x14ac:dyDescent="0.3">
      <c r="A69" s="21" t="s">
        <v>78</v>
      </c>
      <c r="B69" s="14"/>
      <c r="C69" s="22"/>
      <c r="D69" s="80"/>
      <c r="E69" s="2"/>
    </row>
    <row r="70" spans="1:5" ht="15.6" x14ac:dyDescent="0.3">
      <c r="A70" s="28" t="s">
        <v>79</v>
      </c>
      <c r="B70" s="28">
        <f>SUM(B56:B69)</f>
        <v>2589008.5699999998</v>
      </c>
      <c r="C70" s="30">
        <f>SUM(C56:C69)</f>
        <v>1267428.9000000001</v>
      </c>
      <c r="D70" s="28">
        <f>SUM(D56:D69)</f>
        <v>1321579.67</v>
      </c>
      <c r="E70" s="102"/>
    </row>
    <row r="71" spans="1:5" x14ac:dyDescent="0.3">
      <c r="E71" s="118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119" t="s">
        <v>156</v>
      </c>
      <c r="B73" s="77">
        <f>SUM(D15+D31+D42)</f>
        <v>67491495.079999983</v>
      </c>
      <c r="C73" s="32">
        <f>SUM(B73-B72)</f>
        <v>39043686.399999984</v>
      </c>
    </row>
    <row r="74" spans="1:5" ht="15.6" x14ac:dyDescent="0.3">
      <c r="A74" s="19" t="s">
        <v>95</v>
      </c>
      <c r="B74" s="28">
        <f>SUM(E48*C74)</f>
        <v>6258.4742999999999</v>
      </c>
      <c r="C74" s="76">
        <v>0.01</v>
      </c>
    </row>
  </sheetData>
  <mergeCells count="15">
    <mergeCell ref="F44:G44"/>
    <mergeCell ref="A7:G7"/>
    <mergeCell ref="A8:G8"/>
    <mergeCell ref="A9:G9"/>
    <mergeCell ref="A10:G10"/>
    <mergeCell ref="A17:G17"/>
    <mergeCell ref="F18:G18"/>
    <mergeCell ref="A31:C31"/>
    <mergeCell ref="F33:G33"/>
    <mergeCell ref="A42:C42"/>
    <mergeCell ref="A46:C46"/>
    <mergeCell ref="A48:D48"/>
    <mergeCell ref="A50:C50"/>
    <mergeCell ref="A51:C51"/>
    <mergeCell ref="A54:D54"/>
  </mergeCells>
  <pageMargins left="0.511811024" right="0.511811024" top="0.78740157499999996" bottom="0.78740157499999996" header="0.31496062000000002" footer="0.31496062000000002"/>
  <pageSetup paperSize="9" scale="62" fitToWidth="0" orientation="portrait" horizontalDpi="0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6:G74"/>
  <sheetViews>
    <sheetView topLeftCell="A43" workbookViewId="0">
      <selection activeCell="B58" sqref="B58"/>
    </sheetView>
  </sheetViews>
  <sheetFormatPr defaultRowHeight="14.4" x14ac:dyDescent="0.3"/>
  <cols>
    <col min="1" max="1" width="39" customWidth="1"/>
    <col min="2" max="2" width="21.6640625" customWidth="1"/>
    <col min="3" max="3" width="17.6640625" customWidth="1"/>
    <col min="4" max="4" width="20.44140625" customWidth="1"/>
    <col min="5" max="5" width="15.44140625" customWidth="1"/>
  </cols>
  <sheetData>
    <row r="6" spans="1:7" ht="21.6" thickBot="1" x14ac:dyDescent="0.55000000000000004">
      <c r="C6" s="81" t="s">
        <v>0</v>
      </c>
    </row>
    <row r="7" spans="1:7" ht="15.6" x14ac:dyDescent="0.3">
      <c r="A7" s="212" t="s">
        <v>1</v>
      </c>
      <c r="B7" s="213"/>
      <c r="C7" s="213"/>
      <c r="D7" s="213"/>
      <c r="E7" s="213"/>
      <c r="F7" s="213"/>
      <c r="G7" s="214"/>
    </row>
    <row r="8" spans="1:7" ht="16.2" thickBot="1" x14ac:dyDescent="0.35">
      <c r="A8" s="215" t="s">
        <v>2</v>
      </c>
      <c r="B8" s="216"/>
      <c r="C8" s="216"/>
      <c r="D8" s="216"/>
      <c r="E8" s="216"/>
      <c r="F8" s="216"/>
      <c r="G8" s="217"/>
    </row>
    <row r="9" spans="1:7" ht="16.2" thickBot="1" x14ac:dyDescent="0.35">
      <c r="A9" s="230" t="s">
        <v>97</v>
      </c>
      <c r="B9" s="231"/>
      <c r="C9" s="231"/>
      <c r="D9" s="231"/>
      <c r="E9" s="231"/>
      <c r="F9" s="231"/>
      <c r="G9" s="232"/>
    </row>
    <row r="10" spans="1:7" ht="24" thickBot="1" x14ac:dyDescent="0.5">
      <c r="A10" s="227" t="s">
        <v>69</v>
      </c>
      <c r="B10" s="228"/>
      <c r="C10" s="228"/>
      <c r="D10" s="228"/>
      <c r="E10" s="228"/>
      <c r="F10" s="228"/>
      <c r="G10" s="229"/>
    </row>
    <row r="11" spans="1:7" ht="16.2" thickBot="1" x14ac:dyDescent="0.35">
      <c r="A11" s="50" t="s">
        <v>3</v>
      </c>
      <c r="B11" s="51"/>
      <c r="C11" s="51"/>
      <c r="D11" s="52">
        <v>0</v>
      </c>
      <c r="E11" s="2"/>
    </row>
    <row r="12" spans="1:7" ht="16.2" thickBot="1" x14ac:dyDescent="0.35">
      <c r="A12" s="38" t="s">
        <v>4</v>
      </c>
      <c r="B12" s="39"/>
      <c r="C12" s="39"/>
      <c r="D12" s="3">
        <v>0</v>
      </c>
      <c r="E12" s="2"/>
    </row>
    <row r="13" spans="1:7" ht="16.2" thickBot="1" x14ac:dyDescent="0.35">
      <c r="A13" s="38" t="s">
        <v>5</v>
      </c>
      <c r="B13" s="39" t="s">
        <v>6</v>
      </c>
      <c r="C13" s="39"/>
      <c r="D13" s="3">
        <v>405656.7</v>
      </c>
      <c r="E13" s="2"/>
    </row>
    <row r="14" spans="1:7" ht="16.2" thickBot="1" x14ac:dyDescent="0.35">
      <c r="A14" s="41" t="s">
        <v>5</v>
      </c>
      <c r="B14" s="40" t="s">
        <v>7</v>
      </c>
      <c r="C14" s="40"/>
      <c r="D14" s="42">
        <v>577390.11</v>
      </c>
      <c r="E14" s="2"/>
    </row>
    <row r="15" spans="1:7" ht="16.2" thickBot="1" x14ac:dyDescent="0.35">
      <c r="A15" s="38" t="s">
        <v>85</v>
      </c>
      <c r="B15" s="39"/>
      <c r="C15" s="45"/>
      <c r="D15" s="46">
        <f>SUM(D11:D14)</f>
        <v>983046.81</v>
      </c>
      <c r="E15" s="2"/>
    </row>
    <row r="16" spans="1:7" ht="16.2" thickBot="1" x14ac:dyDescent="0.35">
      <c r="A16" s="43"/>
      <c r="B16" s="43"/>
      <c r="C16" s="43"/>
      <c r="D16" s="44"/>
      <c r="E16" s="2"/>
    </row>
    <row r="17" spans="1:7" ht="16.2" thickBot="1" x14ac:dyDescent="0.35">
      <c r="A17" s="230" t="s">
        <v>83</v>
      </c>
      <c r="B17" s="231"/>
      <c r="C17" s="231"/>
      <c r="D17" s="231"/>
      <c r="E17" s="231"/>
      <c r="F17" s="231"/>
      <c r="G17" s="232"/>
    </row>
    <row r="18" spans="1:7" ht="16.2" thickBot="1" x14ac:dyDescent="0.35">
      <c r="A18" s="47" t="s">
        <v>8</v>
      </c>
      <c r="B18" s="47" t="s">
        <v>9</v>
      </c>
      <c r="C18" s="82" t="s">
        <v>10</v>
      </c>
      <c r="D18" s="48" t="s">
        <v>11</v>
      </c>
      <c r="E18" s="49" t="s">
        <v>12</v>
      </c>
      <c r="F18" s="233" t="s">
        <v>84</v>
      </c>
      <c r="G18" s="234"/>
    </row>
    <row r="19" spans="1:7" ht="15.6" x14ac:dyDescent="0.3">
      <c r="A19" s="6" t="s">
        <v>13</v>
      </c>
      <c r="B19" s="7" t="s">
        <v>14</v>
      </c>
      <c r="C19" s="8" t="s">
        <v>15</v>
      </c>
      <c r="D19" s="9">
        <v>7392151.5999999996</v>
      </c>
      <c r="E19" s="35">
        <v>61561.13</v>
      </c>
      <c r="F19" s="37"/>
      <c r="G19" s="37"/>
    </row>
    <row r="20" spans="1:7" ht="15.6" x14ac:dyDescent="0.3">
      <c r="A20" s="11" t="s">
        <v>16</v>
      </c>
      <c r="B20" s="8" t="s">
        <v>17</v>
      </c>
      <c r="C20" s="8" t="s">
        <v>18</v>
      </c>
      <c r="D20" s="9">
        <v>5145857.6900000004</v>
      </c>
      <c r="E20" s="35">
        <v>42737.599999999999</v>
      </c>
      <c r="F20" s="36"/>
      <c r="G20" s="92"/>
    </row>
    <row r="21" spans="1:7" ht="15.6" x14ac:dyDescent="0.3">
      <c r="A21" s="11" t="s">
        <v>19</v>
      </c>
      <c r="B21" s="8" t="s">
        <v>20</v>
      </c>
      <c r="C21" s="8" t="s">
        <v>18</v>
      </c>
      <c r="D21" s="9">
        <v>5924822.0199999996</v>
      </c>
      <c r="E21" s="35">
        <v>42245.67</v>
      </c>
      <c r="F21" s="36"/>
      <c r="G21" s="36"/>
    </row>
    <row r="22" spans="1:7" ht="15.6" x14ac:dyDescent="0.3">
      <c r="A22" s="11" t="s">
        <v>21</v>
      </c>
      <c r="B22" s="8" t="s">
        <v>22</v>
      </c>
      <c r="C22" s="8" t="s">
        <v>15</v>
      </c>
      <c r="D22" s="9">
        <v>6353360.6200000001</v>
      </c>
      <c r="E22" s="35">
        <v>57800.84</v>
      </c>
      <c r="F22" s="36"/>
      <c r="G22" s="36"/>
    </row>
    <row r="23" spans="1:7" ht="15.6" x14ac:dyDescent="0.3">
      <c r="A23" s="11" t="s">
        <v>23</v>
      </c>
      <c r="B23" s="96" t="s">
        <v>24</v>
      </c>
      <c r="C23" s="96" t="s">
        <v>25</v>
      </c>
      <c r="D23" s="97">
        <v>1068623.18</v>
      </c>
      <c r="E23" s="106">
        <v>7739.61</v>
      </c>
      <c r="F23" s="36"/>
      <c r="G23" s="36"/>
    </row>
    <row r="24" spans="1:7" ht="15.6" x14ac:dyDescent="0.3">
      <c r="A24" s="11" t="s">
        <v>26</v>
      </c>
      <c r="B24" s="8" t="s">
        <v>27</v>
      </c>
      <c r="C24" s="8" t="s">
        <v>25</v>
      </c>
      <c r="D24" s="9">
        <v>2452042.04</v>
      </c>
      <c r="E24" s="35">
        <v>21221.39</v>
      </c>
      <c r="F24" s="36"/>
      <c r="G24" s="36"/>
    </row>
    <row r="25" spans="1:7" ht="15.6" x14ac:dyDescent="0.3">
      <c r="A25" s="12" t="s">
        <v>28</v>
      </c>
      <c r="B25" s="7" t="s">
        <v>29</v>
      </c>
      <c r="C25" s="7" t="s">
        <v>25</v>
      </c>
      <c r="D25" s="9">
        <v>975047.07</v>
      </c>
      <c r="E25" s="106">
        <v>12863.28</v>
      </c>
      <c r="F25" s="36"/>
      <c r="G25" s="36"/>
    </row>
    <row r="26" spans="1:7" ht="15.6" x14ac:dyDescent="0.3">
      <c r="A26" s="12" t="s">
        <v>30</v>
      </c>
      <c r="B26" s="7" t="s">
        <v>31</v>
      </c>
      <c r="C26" s="7" t="s">
        <v>25</v>
      </c>
      <c r="D26" s="9">
        <v>1456314.59</v>
      </c>
      <c r="E26" s="35">
        <v>9348.11</v>
      </c>
      <c r="F26" s="36"/>
      <c r="G26" s="36"/>
    </row>
    <row r="27" spans="1:7" ht="15.6" x14ac:dyDescent="0.3">
      <c r="A27" s="12" t="s">
        <v>32</v>
      </c>
      <c r="B27" s="7" t="s">
        <v>33</v>
      </c>
      <c r="C27" s="7"/>
      <c r="D27" s="9">
        <v>293773.52</v>
      </c>
      <c r="E27" s="35">
        <v>2593.6799999999998</v>
      </c>
      <c r="F27" s="36"/>
      <c r="G27" s="36"/>
    </row>
    <row r="28" spans="1:7" ht="15.6" x14ac:dyDescent="0.3">
      <c r="A28" s="12" t="s">
        <v>34</v>
      </c>
      <c r="B28" s="7" t="s">
        <v>35</v>
      </c>
      <c r="C28" s="7"/>
      <c r="D28" s="9">
        <v>569260.02</v>
      </c>
      <c r="E28" s="35">
        <v>15990.46</v>
      </c>
      <c r="F28" s="36"/>
      <c r="G28" s="36"/>
    </row>
    <row r="29" spans="1:7" ht="15.6" x14ac:dyDescent="0.3">
      <c r="A29" s="6" t="s">
        <v>36</v>
      </c>
      <c r="B29" s="8" t="s">
        <v>37</v>
      </c>
      <c r="C29" s="8"/>
      <c r="D29" s="9">
        <v>1371367.93</v>
      </c>
      <c r="E29" s="35">
        <v>12009.35</v>
      </c>
      <c r="F29" s="36"/>
      <c r="G29" s="36"/>
    </row>
    <row r="30" spans="1:7" ht="15.6" x14ac:dyDescent="0.3">
      <c r="A30" s="53" t="s">
        <v>38</v>
      </c>
      <c r="B30" s="108" t="s">
        <v>39</v>
      </c>
      <c r="C30" s="54"/>
      <c r="D30" s="9">
        <v>0</v>
      </c>
      <c r="E30" s="35">
        <v>0</v>
      </c>
      <c r="F30" s="88"/>
      <c r="G30" s="88"/>
    </row>
    <row r="31" spans="1:7" ht="15.6" x14ac:dyDescent="0.3">
      <c r="A31" s="218" t="s">
        <v>87</v>
      </c>
      <c r="B31" s="219"/>
      <c r="C31" s="220"/>
      <c r="D31" s="61">
        <f>SUM(D19:D30)</f>
        <v>33002620.279999997</v>
      </c>
      <c r="E31" s="14">
        <f>SUM(E19:E30)</f>
        <v>286111.12</v>
      </c>
    </row>
    <row r="32" spans="1:7" ht="16.2" thickBot="1" x14ac:dyDescent="0.35">
      <c r="A32" s="2"/>
      <c r="B32" s="55"/>
      <c r="C32" s="56"/>
      <c r="D32" s="44"/>
      <c r="E32" s="57"/>
    </row>
    <row r="33" spans="1:7" ht="16.2" thickBot="1" x14ac:dyDescent="0.35">
      <c r="A33" s="4" t="s">
        <v>40</v>
      </c>
      <c r="B33" s="4" t="s">
        <v>9</v>
      </c>
      <c r="C33" s="83" t="s">
        <v>10</v>
      </c>
      <c r="D33" s="5" t="s">
        <v>11</v>
      </c>
      <c r="E33" s="112" t="s">
        <v>12</v>
      </c>
      <c r="F33" s="233" t="s">
        <v>84</v>
      </c>
      <c r="G33" s="234"/>
    </row>
    <row r="34" spans="1:7" ht="15.6" x14ac:dyDescent="0.3">
      <c r="A34" s="11" t="s">
        <v>41</v>
      </c>
      <c r="B34" s="8" t="s">
        <v>42</v>
      </c>
      <c r="C34" s="8" t="s">
        <v>43</v>
      </c>
      <c r="D34" s="3">
        <v>1443782.39</v>
      </c>
      <c r="E34" s="14">
        <v>12792.95</v>
      </c>
      <c r="F34" s="37"/>
      <c r="G34" s="37"/>
    </row>
    <row r="35" spans="1:7" ht="15.6" x14ac:dyDescent="0.3">
      <c r="A35" s="11" t="s">
        <v>44</v>
      </c>
      <c r="B35" s="8" t="s">
        <v>45</v>
      </c>
      <c r="C35" s="8" t="s">
        <v>43</v>
      </c>
      <c r="D35" s="3">
        <v>2619876.54</v>
      </c>
      <c r="E35" s="3">
        <v>27872.99</v>
      </c>
      <c r="F35" s="36"/>
      <c r="G35" s="36"/>
    </row>
    <row r="36" spans="1:7" ht="15.6" x14ac:dyDescent="0.3">
      <c r="A36" s="11" t="s">
        <v>46</v>
      </c>
      <c r="B36" s="8" t="s">
        <v>47</v>
      </c>
      <c r="C36" s="8" t="s">
        <v>48</v>
      </c>
      <c r="D36" s="3">
        <v>1837619.83</v>
      </c>
      <c r="E36" s="3">
        <v>16582.169999999998</v>
      </c>
      <c r="F36" s="36"/>
      <c r="G36" s="36"/>
    </row>
    <row r="37" spans="1:7" ht="15.6" x14ac:dyDescent="0.3">
      <c r="A37" s="11" t="s">
        <v>49</v>
      </c>
      <c r="B37" s="8" t="s">
        <v>50</v>
      </c>
      <c r="C37" s="8" t="s">
        <v>18</v>
      </c>
      <c r="D37" s="3">
        <v>7592806.7699999996</v>
      </c>
      <c r="E37" s="14">
        <v>62388.57</v>
      </c>
      <c r="F37" s="36"/>
      <c r="G37" s="36"/>
    </row>
    <row r="38" spans="1:7" ht="15.6" x14ac:dyDescent="0.3">
      <c r="A38" s="11" t="s">
        <v>51</v>
      </c>
      <c r="B38" s="8" t="s">
        <v>52</v>
      </c>
      <c r="C38" s="8" t="s">
        <v>53</v>
      </c>
      <c r="D38" s="3">
        <v>8027188</v>
      </c>
      <c r="E38" s="14">
        <v>65879.03</v>
      </c>
      <c r="F38" s="84" t="s">
        <v>149</v>
      </c>
      <c r="G38" s="93" t="s">
        <v>154</v>
      </c>
    </row>
    <row r="39" spans="1:7" ht="15.6" x14ac:dyDescent="0.3">
      <c r="A39" s="11" t="s">
        <v>54</v>
      </c>
      <c r="B39" s="8" t="s">
        <v>55</v>
      </c>
      <c r="C39" s="8" t="s">
        <v>56</v>
      </c>
      <c r="D39" s="15">
        <v>12290487.51</v>
      </c>
      <c r="E39" s="3">
        <v>154190.66</v>
      </c>
      <c r="F39" s="36"/>
      <c r="G39" s="36"/>
    </row>
    <row r="40" spans="1:7" ht="16.2" thickBot="1" x14ac:dyDescent="0.35">
      <c r="A40" s="53" t="s">
        <v>57</v>
      </c>
      <c r="B40" s="54" t="s">
        <v>58</v>
      </c>
      <c r="C40" s="54" t="s">
        <v>59</v>
      </c>
      <c r="D40" s="64"/>
      <c r="E40" s="42"/>
      <c r="F40" s="115" t="s">
        <v>140</v>
      </c>
      <c r="G40" s="115"/>
    </row>
    <row r="41" spans="1:7" ht="16.2" thickBot="1" x14ac:dyDescent="0.35">
      <c r="A41" s="53" t="s">
        <v>129</v>
      </c>
      <c r="B41" s="8" t="s">
        <v>52</v>
      </c>
      <c r="C41" s="8" t="s">
        <v>53</v>
      </c>
      <c r="D41" s="64">
        <v>3627.66</v>
      </c>
      <c r="E41" s="114">
        <v>29.94</v>
      </c>
      <c r="F41" s="116"/>
      <c r="G41" s="117"/>
    </row>
    <row r="42" spans="1:7" ht="15.6" x14ac:dyDescent="0.3">
      <c r="A42" s="235" t="s">
        <v>88</v>
      </c>
      <c r="B42" s="235"/>
      <c r="C42" s="235"/>
      <c r="D42" s="61">
        <f>SUM(D34:D41)</f>
        <v>33815388.699999996</v>
      </c>
      <c r="E42" s="3">
        <f>SUM(E34:E41)</f>
        <v>339736.31</v>
      </c>
    </row>
    <row r="43" spans="1:7" ht="16.2" thickBot="1" x14ac:dyDescent="0.35">
      <c r="A43" s="2"/>
      <c r="B43" s="55"/>
      <c r="C43" s="56"/>
      <c r="D43" s="44"/>
      <c r="E43" s="44"/>
      <c r="F43" s="63"/>
    </row>
    <row r="44" spans="1:7" ht="15.6" x14ac:dyDescent="0.3">
      <c r="A44" s="16" t="s">
        <v>60</v>
      </c>
      <c r="B44" s="16" t="s">
        <v>9</v>
      </c>
      <c r="C44" s="16" t="s">
        <v>10</v>
      </c>
      <c r="D44" s="5" t="s">
        <v>11</v>
      </c>
      <c r="E44" s="15" t="s">
        <v>12</v>
      </c>
      <c r="F44" s="225" t="s">
        <v>84</v>
      </c>
      <c r="G44" s="226"/>
    </row>
    <row r="45" spans="1:7" ht="15.6" x14ac:dyDescent="0.3">
      <c r="A45" s="17" t="s">
        <v>61</v>
      </c>
      <c r="B45" s="18">
        <v>0</v>
      </c>
      <c r="C45" s="18">
        <v>0</v>
      </c>
      <c r="D45" s="3"/>
      <c r="E45" s="14"/>
      <c r="F45" s="36"/>
      <c r="G45" s="36"/>
    </row>
    <row r="46" spans="1:7" ht="15.6" x14ac:dyDescent="0.3">
      <c r="A46" s="235" t="s">
        <v>89</v>
      </c>
      <c r="B46" s="235"/>
      <c r="C46" s="235"/>
      <c r="D46" s="61"/>
      <c r="E46" s="3"/>
    </row>
    <row r="47" spans="1:7" ht="16.2" thickBot="1" x14ac:dyDescent="0.35">
      <c r="A47" s="65"/>
      <c r="B47" s="65"/>
      <c r="C47" s="65"/>
      <c r="D47" s="44"/>
      <c r="E47" s="44"/>
    </row>
    <row r="48" spans="1:7" ht="16.2" thickBot="1" x14ac:dyDescent="0.35">
      <c r="A48" s="240" t="s">
        <v>92</v>
      </c>
      <c r="B48" s="241"/>
      <c r="C48" s="241"/>
      <c r="D48" s="241"/>
      <c r="E48" s="46">
        <f>SUM(E31+E42)</f>
        <v>625847.42999999993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36" t="s">
        <v>90</v>
      </c>
      <c r="B50" s="237"/>
      <c r="C50" s="237"/>
      <c r="D50" s="71">
        <f>SUM(D31+D42)</f>
        <v>66818008.979999989</v>
      </c>
      <c r="E50" s="44"/>
    </row>
    <row r="51" spans="1:5" ht="16.2" thickBot="1" x14ac:dyDescent="0.35">
      <c r="A51" s="238" t="s">
        <v>85</v>
      </c>
      <c r="B51" s="239"/>
      <c r="C51" s="239"/>
      <c r="D51" s="71">
        <f>SUM(D11+D12+D13+D14)</f>
        <v>983046.81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67801055.789999992</v>
      </c>
      <c r="E52" s="109"/>
    </row>
    <row r="53" spans="1:5" ht="16.2" thickBot="1" x14ac:dyDescent="0.35">
      <c r="A53" s="43"/>
      <c r="B53" s="65"/>
      <c r="C53" s="65"/>
      <c r="D53" s="44"/>
      <c r="E53" s="109"/>
    </row>
    <row r="54" spans="1:5" ht="16.2" thickBot="1" x14ac:dyDescent="0.35">
      <c r="A54" s="221" t="s">
        <v>157</v>
      </c>
      <c r="B54" s="222"/>
      <c r="C54" s="223"/>
      <c r="D54" s="224"/>
      <c r="E54" s="109"/>
    </row>
    <row r="55" spans="1:5" ht="15.6" x14ac:dyDescent="0.3">
      <c r="A55" s="47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695704.51</v>
      </c>
      <c r="C56" s="22">
        <v>398226.59</v>
      </c>
      <c r="D56" s="80">
        <f>SUM(B56-C56)</f>
        <v>297477.92</v>
      </c>
      <c r="E56" s="2"/>
    </row>
    <row r="57" spans="1:5" ht="15.6" x14ac:dyDescent="0.3">
      <c r="A57" s="21" t="s">
        <v>66</v>
      </c>
      <c r="B57" s="24">
        <v>464320.67</v>
      </c>
      <c r="C57" s="22">
        <v>307067.78000000003</v>
      </c>
      <c r="D57" s="80">
        <f>SUM(B57-C57)</f>
        <v>157252.88999999996</v>
      </c>
      <c r="E57" s="2"/>
    </row>
    <row r="58" spans="1:5" ht="15.6" x14ac:dyDescent="0.3">
      <c r="A58" s="21" t="s">
        <v>67</v>
      </c>
      <c r="B58" s="24">
        <v>803135.96</v>
      </c>
      <c r="C58" s="22">
        <v>274230.36</v>
      </c>
      <c r="D58" s="80">
        <f>SUM(B58-C58)</f>
        <v>528905.6</v>
      </c>
      <c r="E58" s="2"/>
    </row>
    <row r="59" spans="1:5" ht="15.6" x14ac:dyDescent="0.3">
      <c r="A59" s="21" t="s">
        <v>68</v>
      </c>
      <c r="B59" s="24">
        <v>625847.43000000005</v>
      </c>
      <c r="C59" s="95">
        <v>287904.17</v>
      </c>
      <c r="D59" s="80">
        <f>SUM(B59-C59)</f>
        <v>337943.26000000007</v>
      </c>
      <c r="E59" s="25"/>
    </row>
    <row r="60" spans="1:5" ht="15.6" x14ac:dyDescent="0.3">
      <c r="A60" s="21" t="s">
        <v>69</v>
      </c>
      <c r="B60" s="24"/>
      <c r="C60" s="22"/>
      <c r="D60" s="80"/>
      <c r="E60" s="2"/>
    </row>
    <row r="61" spans="1:5" ht="15.6" x14ac:dyDescent="0.3">
      <c r="A61" s="21" t="s">
        <v>70</v>
      </c>
      <c r="B61" s="26"/>
      <c r="C61" s="22"/>
      <c r="D61" s="80"/>
      <c r="E61" s="2"/>
    </row>
    <row r="62" spans="1:5" ht="15.6" x14ac:dyDescent="0.3">
      <c r="A62" s="21" t="s">
        <v>71</v>
      </c>
      <c r="B62" s="24"/>
      <c r="C62" s="22"/>
      <c r="D62" s="80"/>
      <c r="E62" s="2"/>
    </row>
    <row r="63" spans="1:5" ht="15.6" x14ac:dyDescent="0.3">
      <c r="A63" s="21" t="s">
        <v>72</v>
      </c>
      <c r="B63" s="21"/>
      <c r="C63" s="22"/>
      <c r="D63" s="80"/>
      <c r="E63" s="2"/>
    </row>
    <row r="64" spans="1:5" ht="15.6" x14ac:dyDescent="0.3">
      <c r="A64" s="21" t="s">
        <v>73</v>
      </c>
      <c r="B64" s="21"/>
      <c r="C64" s="22"/>
      <c r="D64" s="80"/>
      <c r="E64" s="2"/>
    </row>
    <row r="65" spans="1:5" ht="15.6" x14ac:dyDescent="0.3">
      <c r="A65" s="21" t="s">
        <v>74</v>
      </c>
      <c r="B65" s="24"/>
      <c r="C65" s="22"/>
      <c r="D65" s="113"/>
      <c r="E65" s="2"/>
    </row>
    <row r="66" spans="1:5" ht="15.6" x14ac:dyDescent="0.3">
      <c r="A66" s="21" t="s">
        <v>75</v>
      </c>
      <c r="B66" s="21"/>
      <c r="C66" s="22"/>
      <c r="D66" s="80"/>
      <c r="E66" s="2"/>
    </row>
    <row r="67" spans="1:5" ht="15.6" x14ac:dyDescent="0.3">
      <c r="A67" s="21" t="s">
        <v>76</v>
      </c>
      <c r="B67" s="21"/>
      <c r="C67" s="22"/>
      <c r="D67" s="21"/>
      <c r="E67" s="2"/>
    </row>
    <row r="68" spans="1:5" ht="15.6" x14ac:dyDescent="0.3">
      <c r="A68" s="21" t="s">
        <v>77</v>
      </c>
      <c r="B68" s="27"/>
      <c r="C68" s="22"/>
      <c r="D68" s="11"/>
      <c r="E68" s="2"/>
    </row>
    <row r="69" spans="1:5" ht="15.6" x14ac:dyDescent="0.3">
      <c r="A69" s="21" t="s">
        <v>78</v>
      </c>
      <c r="B69" s="14"/>
      <c r="C69" s="22"/>
      <c r="D69" s="80"/>
      <c r="E69" s="2"/>
    </row>
    <row r="70" spans="1:5" ht="15.6" x14ac:dyDescent="0.3">
      <c r="A70" s="28" t="s">
        <v>79</v>
      </c>
      <c r="B70" s="28">
        <f>SUM(B56:B69)</f>
        <v>2589008.5699999998</v>
      </c>
      <c r="C70" s="30">
        <f>SUM(C56:C69)</f>
        <v>1267428.9000000001</v>
      </c>
      <c r="D70" s="28">
        <f>SUM(D56:D69)</f>
        <v>1321579.67</v>
      </c>
      <c r="E70" s="102"/>
    </row>
    <row r="71" spans="1:5" x14ac:dyDescent="0.3">
      <c r="E71" s="118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119" t="s">
        <v>156</v>
      </c>
      <c r="B73" s="77">
        <f>SUM(D15+D31+D42)</f>
        <v>67801055.789999992</v>
      </c>
      <c r="C73" s="32">
        <f>SUM(B73-B72)</f>
        <v>39353247.109999992</v>
      </c>
    </row>
    <row r="74" spans="1:5" ht="15.6" x14ac:dyDescent="0.3">
      <c r="A74" s="19" t="s">
        <v>95</v>
      </c>
      <c r="B74" s="28">
        <f>SUM(E48*C74)</f>
        <v>6258.4742999999999</v>
      </c>
      <c r="C74" s="76">
        <v>0.01</v>
      </c>
    </row>
  </sheetData>
  <mergeCells count="15">
    <mergeCell ref="F18:G18"/>
    <mergeCell ref="A7:G7"/>
    <mergeCell ref="A8:G8"/>
    <mergeCell ref="A9:G9"/>
    <mergeCell ref="A10:G10"/>
    <mergeCell ref="A17:G17"/>
    <mergeCell ref="A50:C50"/>
    <mergeCell ref="A51:C51"/>
    <mergeCell ref="A54:D54"/>
    <mergeCell ref="A31:C31"/>
    <mergeCell ref="F33:G33"/>
    <mergeCell ref="A42:C42"/>
    <mergeCell ref="F44:G44"/>
    <mergeCell ref="A46:C46"/>
    <mergeCell ref="A48:D48"/>
  </mergeCells>
  <pageMargins left="0.511811024" right="0.511811024" top="0.78740157499999996" bottom="0.78740157499999996" header="0.31496062000000002" footer="0.31496062000000002"/>
  <pageSetup paperSize="9" scale="62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B1:O73"/>
  <sheetViews>
    <sheetView tabSelected="1" zoomScaleNormal="100" zoomScaleSheetLayoutView="100" workbookViewId="0">
      <selection activeCell="K50" sqref="K50"/>
    </sheetView>
  </sheetViews>
  <sheetFormatPr defaultRowHeight="15.6" x14ac:dyDescent="0.3"/>
  <cols>
    <col min="1" max="1" width="8.88671875" style="120"/>
    <col min="2" max="2" width="42.33203125" style="120" bestFit="1" customWidth="1"/>
    <col min="3" max="3" width="10.109375" style="120" bestFit="1" customWidth="1"/>
    <col min="4" max="4" width="8.5546875" style="120" customWidth="1"/>
    <col min="5" max="5" width="8.77734375" style="120" bestFit="1" customWidth="1"/>
    <col min="6" max="6" width="20.88671875" style="120" bestFit="1" customWidth="1"/>
    <col min="7" max="7" width="19.6640625" style="120" bestFit="1" customWidth="1"/>
    <col min="8" max="8" width="17.77734375" style="120" bestFit="1" customWidth="1"/>
    <col min="9" max="9" width="14.6640625" style="120" bestFit="1" customWidth="1"/>
    <col min="10" max="10" width="14.33203125" style="120" bestFit="1" customWidth="1"/>
    <col min="11" max="11" width="8.21875" style="120" bestFit="1" customWidth="1"/>
    <col min="12" max="12" width="8.77734375" style="120" bestFit="1" customWidth="1"/>
    <col min="13" max="13" width="8.88671875" style="120"/>
    <col min="14" max="14" width="23.88671875" style="204" customWidth="1"/>
    <col min="15" max="15" width="21.6640625" style="120" bestFit="1" customWidth="1"/>
    <col min="16" max="16384" width="8.88671875" style="120"/>
  </cols>
  <sheetData>
    <row r="1" spans="2:14" x14ac:dyDescent="0.3">
      <c r="I1" s="121"/>
    </row>
    <row r="2" spans="2:14" x14ac:dyDescent="0.3">
      <c r="I2" s="121"/>
    </row>
    <row r="3" spans="2:14" x14ac:dyDescent="0.3">
      <c r="I3" s="121"/>
    </row>
    <row r="4" spans="2:14" x14ac:dyDescent="0.3">
      <c r="I4" s="121"/>
    </row>
    <row r="5" spans="2:14" x14ac:dyDescent="0.3">
      <c r="I5" s="121"/>
    </row>
    <row r="6" spans="2:14" x14ac:dyDescent="0.3">
      <c r="B6" s="122"/>
      <c r="I6" s="121"/>
    </row>
    <row r="7" spans="2:14" x14ac:dyDescent="0.3">
      <c r="B7" s="122"/>
      <c r="I7" s="121"/>
    </row>
    <row r="8" spans="2:14" x14ac:dyDescent="0.3">
      <c r="B8" s="122"/>
      <c r="I8" s="121"/>
    </row>
    <row r="9" spans="2:14" ht="38.4" customHeight="1" x14ac:dyDescent="0.3">
      <c r="B9" s="256" t="s">
        <v>228</v>
      </c>
      <c r="C9" s="257"/>
      <c r="D9" s="257"/>
      <c r="E9" s="257"/>
      <c r="F9" s="257"/>
      <c r="G9" s="257"/>
      <c r="H9" s="257"/>
      <c r="I9" s="257"/>
      <c r="J9" s="257"/>
      <c r="K9" s="257"/>
      <c r="L9" s="258"/>
    </row>
    <row r="10" spans="2:14" s="124" customFormat="1" ht="20.399999999999999" customHeight="1" x14ac:dyDescent="0.3">
      <c r="B10" s="192"/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N10" s="205"/>
    </row>
    <row r="11" spans="2:14" ht="20.399999999999999" x14ac:dyDescent="0.3">
      <c r="B11" s="259" t="s">
        <v>229</v>
      </c>
      <c r="C11" s="260"/>
      <c r="D11" s="260"/>
      <c r="E11" s="260"/>
      <c r="F11" s="260"/>
      <c r="G11" s="260"/>
      <c r="H11" s="260"/>
      <c r="I11" s="260"/>
      <c r="J11" s="260"/>
      <c r="K11" s="260"/>
      <c r="L11" s="261"/>
    </row>
    <row r="12" spans="2:14" s="124" customFormat="1" x14ac:dyDescent="0.3"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N12" s="205"/>
    </row>
    <row r="13" spans="2:14" x14ac:dyDescent="0.3">
      <c r="B13" s="262" t="s">
        <v>219</v>
      </c>
      <c r="C13" s="262"/>
      <c r="D13" s="262"/>
      <c r="E13" s="262"/>
      <c r="F13" s="262"/>
      <c r="G13" s="125">
        <v>0</v>
      </c>
      <c r="I13" s="121"/>
    </row>
    <row r="14" spans="2:14" x14ac:dyDescent="0.3">
      <c r="B14" s="263" t="s">
        <v>207</v>
      </c>
      <c r="C14" s="263"/>
      <c r="D14" s="263"/>
      <c r="E14" s="263"/>
      <c r="F14" s="263"/>
      <c r="G14" s="126">
        <v>0</v>
      </c>
      <c r="I14" s="121"/>
    </row>
    <row r="15" spans="2:14" x14ac:dyDescent="0.3">
      <c r="B15" s="263" t="s">
        <v>208</v>
      </c>
      <c r="C15" s="263"/>
      <c r="D15" s="263"/>
      <c r="E15" s="263"/>
      <c r="F15" s="263"/>
      <c r="G15" s="126">
        <v>0</v>
      </c>
      <c r="I15" s="121"/>
    </row>
    <row r="16" spans="2:14" x14ac:dyDescent="0.3">
      <c r="B16" s="265" t="s">
        <v>209</v>
      </c>
      <c r="C16" s="265"/>
      <c r="D16" s="265"/>
      <c r="E16" s="265"/>
      <c r="F16" s="265"/>
      <c r="G16" s="127">
        <v>157417.76</v>
      </c>
      <c r="I16" s="121"/>
    </row>
    <row r="17" spans="2:14" x14ac:dyDescent="0.3">
      <c r="B17" s="265" t="s">
        <v>210</v>
      </c>
      <c r="C17" s="265"/>
      <c r="D17" s="265"/>
      <c r="E17" s="265"/>
      <c r="F17" s="265"/>
      <c r="G17" s="127">
        <v>1</v>
      </c>
      <c r="I17" s="121"/>
    </row>
    <row r="18" spans="2:14" x14ac:dyDescent="0.3">
      <c r="B18" s="264" t="s">
        <v>85</v>
      </c>
      <c r="C18" s="264"/>
      <c r="D18" s="264"/>
      <c r="E18" s="264"/>
      <c r="F18" s="264"/>
      <c r="G18" s="128">
        <f>SUM(G13:G17)</f>
        <v>157418.76</v>
      </c>
      <c r="H18" s="129"/>
      <c r="I18" s="121"/>
    </row>
    <row r="19" spans="2:14" x14ac:dyDescent="0.3">
      <c r="B19" s="130"/>
      <c r="C19" s="130"/>
      <c r="D19" s="130"/>
      <c r="E19" s="129"/>
      <c r="I19" s="121"/>
    </row>
    <row r="20" spans="2:14" x14ac:dyDescent="0.3">
      <c r="B20" s="251" t="s">
        <v>181</v>
      </c>
      <c r="C20" s="251"/>
      <c r="D20" s="251"/>
      <c r="E20" s="251"/>
      <c r="F20" s="251"/>
      <c r="G20" s="251"/>
      <c r="H20" s="251"/>
      <c r="I20" s="251"/>
      <c r="J20" s="251"/>
      <c r="K20" s="251"/>
      <c r="L20" s="251"/>
    </row>
    <row r="21" spans="2:14" x14ac:dyDescent="0.3">
      <c r="B21" s="189" t="s">
        <v>167</v>
      </c>
      <c r="C21" s="130"/>
      <c r="D21" s="130"/>
      <c r="E21" s="130"/>
      <c r="F21" s="130"/>
      <c r="G21" s="130"/>
      <c r="H21" s="130"/>
      <c r="I21" s="130"/>
      <c r="J21" s="130"/>
      <c r="K21" s="130"/>
      <c r="L21" s="130"/>
    </row>
    <row r="22" spans="2:14" x14ac:dyDescent="0.3">
      <c r="B22" s="131" t="s">
        <v>182</v>
      </c>
      <c r="C22" s="131" t="s">
        <v>183</v>
      </c>
      <c r="D22" s="172" t="s">
        <v>215</v>
      </c>
      <c r="E22" s="131" t="s">
        <v>184</v>
      </c>
      <c r="F22" s="131" t="s">
        <v>185</v>
      </c>
      <c r="G22" s="131" t="s">
        <v>186</v>
      </c>
      <c r="H22" s="131" t="s">
        <v>187</v>
      </c>
      <c r="I22" s="131" t="s">
        <v>175</v>
      </c>
      <c r="J22" s="131" t="s">
        <v>174</v>
      </c>
      <c r="K22" s="131" t="s">
        <v>188</v>
      </c>
      <c r="L22" s="131" t="s">
        <v>189</v>
      </c>
    </row>
    <row r="23" spans="2:14" x14ac:dyDescent="0.3">
      <c r="B23" s="181" t="s">
        <v>193</v>
      </c>
      <c r="C23" s="182" t="s">
        <v>190</v>
      </c>
      <c r="D23" s="182" t="s">
        <v>212</v>
      </c>
      <c r="E23" s="182" t="s">
        <v>217</v>
      </c>
      <c r="F23" s="182" t="s">
        <v>14</v>
      </c>
      <c r="G23" s="184">
        <v>8992902.0999999996</v>
      </c>
      <c r="H23" s="183">
        <v>107895.24</v>
      </c>
      <c r="I23" s="185">
        <v>0</v>
      </c>
      <c r="J23" s="183">
        <v>0</v>
      </c>
      <c r="K23" s="188"/>
      <c r="L23" s="188"/>
    </row>
    <row r="24" spans="2:14" x14ac:dyDescent="0.3">
      <c r="B24" s="132" t="s">
        <v>194</v>
      </c>
      <c r="C24" s="133" t="s">
        <v>190</v>
      </c>
      <c r="D24" s="133" t="s">
        <v>212</v>
      </c>
      <c r="E24" s="133" t="s">
        <v>213</v>
      </c>
      <c r="F24" s="133" t="s">
        <v>17</v>
      </c>
      <c r="G24" s="134">
        <v>7071269.6900000004</v>
      </c>
      <c r="H24" s="125">
        <v>82989.899999999994</v>
      </c>
      <c r="I24" s="135">
        <v>0</v>
      </c>
      <c r="J24" s="125">
        <v>0</v>
      </c>
      <c r="K24" s="137"/>
      <c r="L24" s="137"/>
      <c r="N24" s="204">
        <v>0.73</v>
      </c>
    </row>
    <row r="25" spans="2:14" x14ac:dyDescent="0.3">
      <c r="B25" s="132" t="s">
        <v>195</v>
      </c>
      <c r="C25" s="133" t="s">
        <v>190</v>
      </c>
      <c r="D25" s="133" t="s">
        <v>212</v>
      </c>
      <c r="E25" s="194" t="s">
        <v>218</v>
      </c>
      <c r="F25" s="133" t="s">
        <v>20</v>
      </c>
      <c r="G25" s="134">
        <v>7506591.9800000004</v>
      </c>
      <c r="H25" s="125">
        <v>90144.69</v>
      </c>
      <c r="I25" s="135">
        <v>0</v>
      </c>
      <c r="J25" s="125">
        <v>0</v>
      </c>
      <c r="K25" s="137"/>
      <c r="L25" s="137"/>
      <c r="N25" s="204">
        <v>0.28000000000000003</v>
      </c>
    </row>
    <row r="26" spans="2:14" x14ac:dyDescent="0.3">
      <c r="B26" s="132" t="s">
        <v>196</v>
      </c>
      <c r="C26" s="133" t="s">
        <v>190</v>
      </c>
      <c r="D26" s="133" t="s">
        <v>212</v>
      </c>
      <c r="E26" s="133" t="s">
        <v>214</v>
      </c>
      <c r="F26" s="133" t="s">
        <v>27</v>
      </c>
      <c r="G26" s="134">
        <v>2169465.7000000002</v>
      </c>
      <c r="H26" s="125">
        <v>41979.94</v>
      </c>
      <c r="I26" s="135">
        <v>0</v>
      </c>
      <c r="J26" s="125">
        <v>0</v>
      </c>
      <c r="K26" s="136"/>
      <c r="L26" s="136"/>
    </row>
    <row r="27" spans="2:14" x14ac:dyDescent="0.3">
      <c r="B27" s="138" t="s">
        <v>197</v>
      </c>
      <c r="C27" s="139" t="s">
        <v>191</v>
      </c>
      <c r="D27" s="139" t="s">
        <v>221</v>
      </c>
      <c r="E27" s="139" t="s">
        <v>222</v>
      </c>
      <c r="F27" s="139" t="s">
        <v>42</v>
      </c>
      <c r="G27" s="140">
        <v>1833544.26</v>
      </c>
      <c r="H27" s="140">
        <v>21411.54</v>
      </c>
      <c r="I27" s="141">
        <v>0</v>
      </c>
      <c r="J27" s="126">
        <v>0</v>
      </c>
      <c r="K27" s="142"/>
      <c r="L27" s="143"/>
    </row>
    <row r="28" spans="2:14" x14ac:dyDescent="0.3">
      <c r="B28" s="138" t="s">
        <v>198</v>
      </c>
      <c r="C28" s="139" t="s">
        <v>191</v>
      </c>
      <c r="D28" s="139" t="s">
        <v>212</v>
      </c>
      <c r="E28" s="139" t="s">
        <v>213</v>
      </c>
      <c r="F28" s="139" t="s">
        <v>164</v>
      </c>
      <c r="G28" s="140">
        <v>10405016.73</v>
      </c>
      <c r="H28" s="140">
        <v>121633.31</v>
      </c>
      <c r="I28" s="141">
        <v>0</v>
      </c>
      <c r="J28" s="126">
        <v>0</v>
      </c>
      <c r="K28" s="142"/>
      <c r="L28" s="143"/>
      <c r="N28" s="204">
        <v>10283383.41</v>
      </c>
    </row>
    <row r="29" spans="2:14" x14ac:dyDescent="0.3">
      <c r="B29" s="142" t="s">
        <v>172</v>
      </c>
      <c r="C29" s="139" t="s">
        <v>191</v>
      </c>
      <c r="D29" s="139" t="s">
        <v>220</v>
      </c>
      <c r="E29" s="139" t="s">
        <v>217</v>
      </c>
      <c r="F29" s="144" t="s">
        <v>55</v>
      </c>
      <c r="G29" s="140">
        <v>16827623.390000001</v>
      </c>
      <c r="H29" s="140">
        <v>196467.49</v>
      </c>
      <c r="I29" s="141">
        <v>0</v>
      </c>
      <c r="J29" s="126">
        <v>0</v>
      </c>
      <c r="K29" s="142"/>
      <c r="L29" s="143"/>
    </row>
    <row r="30" spans="2:14" x14ac:dyDescent="0.3">
      <c r="B30" s="142" t="s">
        <v>173</v>
      </c>
      <c r="C30" s="139" t="s">
        <v>191</v>
      </c>
      <c r="D30" s="139" t="s">
        <v>212</v>
      </c>
      <c r="E30" s="139" t="s">
        <v>214</v>
      </c>
      <c r="F30" s="144" t="s">
        <v>166</v>
      </c>
      <c r="G30" s="179">
        <v>6024193.79</v>
      </c>
      <c r="H30" s="179">
        <v>68833.33</v>
      </c>
      <c r="I30" s="180">
        <v>0</v>
      </c>
      <c r="J30" s="178">
        <v>0</v>
      </c>
      <c r="K30" s="143"/>
      <c r="L30" s="143"/>
    </row>
    <row r="31" spans="2:14" x14ac:dyDescent="0.3">
      <c r="B31" s="173"/>
      <c r="C31" s="158"/>
      <c r="D31" s="158"/>
      <c r="E31" s="158"/>
      <c r="F31" s="174"/>
      <c r="G31" s="145">
        <f>SUM(G23:G30)</f>
        <v>60830607.640000001</v>
      </c>
      <c r="H31" s="145">
        <f>SUM(H23:H30)</f>
        <v>731355.44</v>
      </c>
      <c r="I31" s="146">
        <f>SUM(I23:I30)</f>
        <v>0</v>
      </c>
      <c r="J31" s="146">
        <f>SUM(J23:J30)</f>
        <v>0</v>
      </c>
      <c r="K31" s="124"/>
      <c r="L31" s="124"/>
    </row>
    <row r="32" spans="2:14" x14ac:dyDescent="0.3">
      <c r="B32" s="189" t="s">
        <v>168</v>
      </c>
      <c r="C32" s="130"/>
      <c r="D32" s="130"/>
      <c r="E32" s="130"/>
      <c r="F32" s="130"/>
      <c r="G32" s="195"/>
      <c r="H32" s="130"/>
      <c r="I32" s="130"/>
      <c r="J32" s="130"/>
      <c r="K32" s="130"/>
      <c r="L32" s="130"/>
    </row>
    <row r="33" spans="2:15" x14ac:dyDescent="0.3">
      <c r="B33" s="131" t="s">
        <v>182</v>
      </c>
      <c r="C33" s="131" t="s">
        <v>183</v>
      </c>
      <c r="D33" s="172" t="s">
        <v>215</v>
      </c>
      <c r="E33" s="131" t="s">
        <v>184</v>
      </c>
      <c r="F33" s="131" t="s">
        <v>185</v>
      </c>
      <c r="G33" s="196" t="s">
        <v>186</v>
      </c>
      <c r="H33" s="131" t="s">
        <v>187</v>
      </c>
      <c r="I33" s="131" t="s">
        <v>175</v>
      </c>
      <c r="J33" s="131" t="s">
        <v>174</v>
      </c>
      <c r="K33" s="131" t="s">
        <v>188</v>
      </c>
      <c r="L33" s="131" t="s">
        <v>189</v>
      </c>
    </row>
    <row r="34" spans="2:15" x14ac:dyDescent="0.3">
      <c r="B34" s="181" t="s">
        <v>199</v>
      </c>
      <c r="C34" s="182" t="s">
        <v>190</v>
      </c>
      <c r="D34" s="182" t="s">
        <v>212</v>
      </c>
      <c r="E34" s="182" t="s">
        <v>217</v>
      </c>
      <c r="F34" s="182" t="s">
        <v>22</v>
      </c>
      <c r="G34" s="184">
        <v>11479301.460000001</v>
      </c>
      <c r="H34" s="183">
        <v>132782</v>
      </c>
      <c r="I34" s="183">
        <v>0</v>
      </c>
      <c r="J34" s="198">
        <v>0</v>
      </c>
      <c r="K34" s="181"/>
      <c r="L34" s="181"/>
      <c r="N34" s="204">
        <v>0.45</v>
      </c>
    </row>
    <row r="35" spans="2:15" x14ac:dyDescent="0.3">
      <c r="B35" s="132" t="s">
        <v>200</v>
      </c>
      <c r="C35" s="133" t="s">
        <v>190</v>
      </c>
      <c r="D35" s="133" t="s">
        <v>212</v>
      </c>
      <c r="E35" s="133" t="s">
        <v>217</v>
      </c>
      <c r="F35" s="133" t="s">
        <v>162</v>
      </c>
      <c r="G35" s="134">
        <v>2645662.65</v>
      </c>
      <c r="H35" s="134">
        <v>28424.75</v>
      </c>
      <c r="I35" s="125">
        <v>0</v>
      </c>
      <c r="J35" s="199">
        <v>0</v>
      </c>
      <c r="K35" s="147"/>
      <c r="L35" s="132"/>
      <c r="N35" s="204">
        <v>0.91</v>
      </c>
    </row>
    <row r="36" spans="2:15" x14ac:dyDescent="0.3">
      <c r="B36" s="132" t="s">
        <v>211</v>
      </c>
      <c r="C36" s="133" t="s">
        <v>190</v>
      </c>
      <c r="D36" s="133" t="s">
        <v>212</v>
      </c>
      <c r="E36" s="133" t="s">
        <v>217</v>
      </c>
      <c r="F36" s="133" t="s">
        <v>37</v>
      </c>
      <c r="G36" s="134">
        <v>3352409.53</v>
      </c>
      <c r="H36" s="134">
        <v>39756.300000000003</v>
      </c>
      <c r="I36" s="125">
        <v>0</v>
      </c>
      <c r="J36" s="199">
        <v>0</v>
      </c>
      <c r="K36" s="200"/>
      <c r="L36" s="148"/>
    </row>
    <row r="37" spans="2:15" x14ac:dyDescent="0.3">
      <c r="B37" s="138" t="s">
        <v>170</v>
      </c>
      <c r="C37" s="139" t="s">
        <v>191</v>
      </c>
      <c r="D37" s="139" t="s">
        <v>212</v>
      </c>
      <c r="E37" s="170" t="s">
        <v>217</v>
      </c>
      <c r="F37" s="139" t="s">
        <v>52</v>
      </c>
      <c r="G37" s="140">
        <v>485725.8</v>
      </c>
      <c r="H37" s="140">
        <v>5372.57</v>
      </c>
      <c r="I37" s="126">
        <v>0</v>
      </c>
      <c r="J37" s="207">
        <v>19030.22</v>
      </c>
      <c r="K37" s="201"/>
      <c r="L37" s="150"/>
      <c r="N37" s="204">
        <v>567474.68999999994</v>
      </c>
      <c r="O37" s="120" t="s">
        <v>226</v>
      </c>
    </row>
    <row r="38" spans="2:15" x14ac:dyDescent="0.3">
      <c r="B38" s="142" t="s">
        <v>171</v>
      </c>
      <c r="C38" s="139" t="s">
        <v>191</v>
      </c>
      <c r="D38" s="139" t="s">
        <v>212</v>
      </c>
      <c r="E38" s="170" t="s">
        <v>217</v>
      </c>
      <c r="F38" s="144" t="s">
        <v>165</v>
      </c>
      <c r="G38" s="140">
        <v>11224485.960000001</v>
      </c>
      <c r="H38" s="140">
        <v>132824.65</v>
      </c>
      <c r="I38" s="126">
        <v>0</v>
      </c>
      <c r="J38" s="207">
        <v>0</v>
      </c>
      <c r="K38" s="149"/>
      <c r="L38" s="150"/>
    </row>
    <row r="39" spans="2:15" x14ac:dyDescent="0.3">
      <c r="B39" s="142" t="s">
        <v>201</v>
      </c>
      <c r="C39" s="139" t="s">
        <v>191</v>
      </c>
      <c r="D39" s="139" t="s">
        <v>212</v>
      </c>
      <c r="E39" s="170" t="s">
        <v>217</v>
      </c>
      <c r="F39" s="144" t="s">
        <v>52</v>
      </c>
      <c r="G39" s="140">
        <v>41079.71</v>
      </c>
      <c r="H39" s="140">
        <v>448.37</v>
      </c>
      <c r="I39" s="126">
        <v>463.25</v>
      </c>
      <c r="J39" s="207">
        <v>815.46</v>
      </c>
      <c r="K39" s="201"/>
      <c r="L39" s="150"/>
    </row>
    <row r="40" spans="2:15" x14ac:dyDescent="0.3">
      <c r="B40" s="127" t="s">
        <v>202</v>
      </c>
      <c r="C40" s="151" t="s">
        <v>205</v>
      </c>
      <c r="D40" s="151" t="s">
        <v>212</v>
      </c>
      <c r="E40" s="171" t="s">
        <v>217</v>
      </c>
      <c r="F40" s="152" t="s">
        <v>158</v>
      </c>
      <c r="G40" s="153">
        <v>184905.69</v>
      </c>
      <c r="H40" s="153">
        <v>1783.42</v>
      </c>
      <c r="I40" s="127">
        <v>0</v>
      </c>
      <c r="J40" s="208">
        <v>0</v>
      </c>
      <c r="K40" s="154"/>
      <c r="L40" s="155"/>
      <c r="N40" s="204">
        <v>2190089.02</v>
      </c>
      <c r="O40" s="120" t="s">
        <v>227</v>
      </c>
    </row>
    <row r="41" spans="2:15" x14ac:dyDescent="0.3">
      <c r="B41" s="127" t="s">
        <v>203</v>
      </c>
      <c r="C41" s="151" t="s">
        <v>205</v>
      </c>
      <c r="D41" s="151" t="s">
        <v>212</v>
      </c>
      <c r="E41" s="171" t="s">
        <v>217</v>
      </c>
      <c r="F41" s="152" t="s">
        <v>161</v>
      </c>
      <c r="G41" s="153">
        <v>15739509.51</v>
      </c>
      <c r="H41" s="153">
        <v>153159.47</v>
      </c>
      <c r="I41" s="127">
        <v>3000000</v>
      </c>
      <c r="J41" s="208">
        <v>0</v>
      </c>
      <c r="K41" s="202"/>
      <c r="L41" s="155"/>
    </row>
    <row r="42" spans="2:15" x14ac:dyDescent="0.3">
      <c r="B42" s="127" t="s">
        <v>202</v>
      </c>
      <c r="C42" s="151" t="s">
        <v>205</v>
      </c>
      <c r="D42" s="151" t="s">
        <v>212</v>
      </c>
      <c r="E42" s="171" t="s">
        <v>217</v>
      </c>
      <c r="F42" s="152" t="s">
        <v>158</v>
      </c>
      <c r="G42" s="206">
        <v>6794.13</v>
      </c>
      <c r="H42" s="206">
        <v>29164.799999999999</v>
      </c>
      <c r="I42" s="175">
        <v>1881709.62</v>
      </c>
      <c r="J42" s="209">
        <v>4228133.9800000004</v>
      </c>
      <c r="K42" s="154"/>
      <c r="L42" s="155"/>
    </row>
    <row r="43" spans="2:15" x14ac:dyDescent="0.3">
      <c r="B43" s="160"/>
      <c r="C43" s="158"/>
      <c r="D43" s="124"/>
      <c r="E43" s="156"/>
      <c r="F43" s="176"/>
      <c r="G43" s="145">
        <f>SUM(G34:G42)</f>
        <v>45159874.440000005</v>
      </c>
      <c r="H43" s="145">
        <f>SUM(H34:H42)</f>
        <v>523716.33</v>
      </c>
      <c r="I43" s="128">
        <f>SUM(I34:I42)</f>
        <v>4882172.87</v>
      </c>
      <c r="J43" s="210">
        <f>SUM(J34:J42)</f>
        <v>4247979.66</v>
      </c>
      <c r="K43" s="156"/>
      <c r="L43" s="124"/>
    </row>
    <row r="44" spans="2:15" x14ac:dyDescent="0.3">
      <c r="B44" s="190" t="s">
        <v>192</v>
      </c>
      <c r="C44" s="173"/>
      <c r="D44" s="173"/>
      <c r="E44" s="173"/>
      <c r="F44" s="173"/>
      <c r="G44" s="173"/>
      <c r="H44" s="173"/>
      <c r="I44" s="173"/>
      <c r="J44" s="173"/>
      <c r="K44" s="173"/>
      <c r="L44" s="173"/>
    </row>
    <row r="45" spans="2:15" x14ac:dyDescent="0.3">
      <c r="B45" s="131" t="s">
        <v>182</v>
      </c>
      <c r="C45" s="131" t="s">
        <v>183</v>
      </c>
      <c r="D45" s="172" t="s">
        <v>215</v>
      </c>
      <c r="E45" s="131" t="s">
        <v>184</v>
      </c>
      <c r="F45" s="131" t="s">
        <v>185</v>
      </c>
      <c r="G45" s="196" t="s">
        <v>186</v>
      </c>
      <c r="H45" s="131" t="s">
        <v>187</v>
      </c>
      <c r="I45" s="131" t="s">
        <v>175</v>
      </c>
      <c r="J45" s="131" t="s">
        <v>174</v>
      </c>
      <c r="K45" s="131" t="s">
        <v>188</v>
      </c>
      <c r="L45" s="131" t="s">
        <v>189</v>
      </c>
    </row>
    <row r="46" spans="2:15" x14ac:dyDescent="0.3">
      <c r="B46" s="181" t="s">
        <v>159</v>
      </c>
      <c r="C46" s="182" t="s">
        <v>190</v>
      </c>
      <c r="D46" s="182" t="s">
        <v>212</v>
      </c>
      <c r="E46" s="193" t="s">
        <v>224</v>
      </c>
      <c r="F46" s="182" t="s">
        <v>33</v>
      </c>
      <c r="G46" s="184">
        <v>376223.09</v>
      </c>
      <c r="H46" s="184">
        <v>4513.13</v>
      </c>
      <c r="I46" s="185">
        <v>0</v>
      </c>
      <c r="J46" s="183">
        <v>0</v>
      </c>
      <c r="K46" s="186"/>
      <c r="L46" s="203"/>
    </row>
    <row r="47" spans="2:15" x14ac:dyDescent="0.3">
      <c r="B47" s="124"/>
      <c r="C47" s="158"/>
      <c r="D47" s="158"/>
      <c r="E47" s="177"/>
      <c r="F47" s="158"/>
      <c r="G47" s="145">
        <f>SUM(G46)</f>
        <v>376223.09</v>
      </c>
      <c r="H47" s="145">
        <f>SUM(H46)</f>
        <v>4513.13</v>
      </c>
      <c r="I47" s="146">
        <f>SUM(I46)</f>
        <v>0</v>
      </c>
      <c r="J47" s="146">
        <f>SUM(J46)</f>
        <v>0</v>
      </c>
      <c r="K47" s="156"/>
      <c r="L47" s="124"/>
    </row>
    <row r="48" spans="2:15" x14ac:dyDescent="0.3">
      <c r="B48" s="191" t="s">
        <v>169</v>
      </c>
      <c r="C48" s="129"/>
      <c r="D48" s="129"/>
      <c r="E48" s="129"/>
      <c r="F48" s="129"/>
      <c r="G48" s="197"/>
      <c r="H48" s="129"/>
      <c r="I48" s="129"/>
      <c r="J48" s="129"/>
      <c r="K48" s="129"/>
      <c r="L48" s="129"/>
    </row>
    <row r="49" spans="2:12" x14ac:dyDescent="0.3">
      <c r="B49" s="131" t="s">
        <v>182</v>
      </c>
      <c r="C49" s="131" t="s">
        <v>183</v>
      </c>
      <c r="D49" s="172" t="s">
        <v>215</v>
      </c>
      <c r="E49" s="131" t="s">
        <v>184</v>
      </c>
      <c r="F49" s="131" t="s">
        <v>185</v>
      </c>
      <c r="G49" s="196" t="s">
        <v>186</v>
      </c>
      <c r="H49" s="131" t="s">
        <v>187</v>
      </c>
      <c r="I49" s="131" t="s">
        <v>175</v>
      </c>
      <c r="J49" s="131" t="s">
        <v>174</v>
      </c>
      <c r="K49" s="131" t="s">
        <v>188</v>
      </c>
      <c r="L49" s="131" t="s">
        <v>189</v>
      </c>
    </row>
    <row r="50" spans="2:12" x14ac:dyDescent="0.3">
      <c r="B50" s="187" t="s">
        <v>204</v>
      </c>
      <c r="C50" s="182" t="s">
        <v>190</v>
      </c>
      <c r="D50" s="182" t="s">
        <v>223</v>
      </c>
      <c r="E50" s="193" t="s">
        <v>216</v>
      </c>
      <c r="F50" s="182" t="s">
        <v>163</v>
      </c>
      <c r="G50" s="184">
        <v>1251486.3799999999</v>
      </c>
      <c r="H50" s="184">
        <v>7624.96</v>
      </c>
      <c r="I50" s="185">
        <v>0</v>
      </c>
      <c r="J50" s="183">
        <v>0</v>
      </c>
      <c r="K50" s="186"/>
      <c r="L50" s="181"/>
    </row>
    <row r="51" spans="2:12" x14ac:dyDescent="0.3">
      <c r="B51" s="157"/>
      <c r="C51" s="158"/>
      <c r="D51" s="124"/>
      <c r="E51" s="124"/>
      <c r="F51" s="158"/>
      <c r="G51" s="145">
        <f>SUM(G50)</f>
        <v>1251486.3799999999</v>
      </c>
      <c r="H51" s="145">
        <f>SUM(H50)</f>
        <v>7624.96</v>
      </c>
      <c r="I51" s="146">
        <f>SUM(I50)</f>
        <v>0</v>
      </c>
      <c r="J51" s="146">
        <f>SUM(J50)</f>
        <v>0</v>
      </c>
      <c r="K51" s="156"/>
      <c r="L51" s="124"/>
    </row>
    <row r="52" spans="2:12" x14ac:dyDescent="0.3">
      <c r="B52" s="157"/>
      <c r="C52" s="158"/>
      <c r="D52" s="124"/>
      <c r="E52" s="124"/>
      <c r="F52" s="158"/>
      <c r="G52" s="159"/>
      <c r="H52" s="159"/>
      <c r="I52" s="160"/>
      <c r="J52" s="160"/>
      <c r="K52" s="156"/>
      <c r="L52" s="124"/>
    </row>
    <row r="53" spans="2:12" x14ac:dyDescent="0.3">
      <c r="B53" s="161"/>
      <c r="C53" s="161"/>
      <c r="D53" s="161"/>
      <c r="E53" s="161"/>
      <c r="F53" s="161"/>
      <c r="G53" s="162"/>
      <c r="H53" s="131" t="s">
        <v>187</v>
      </c>
      <c r="I53" s="131" t="s">
        <v>175</v>
      </c>
      <c r="J53" s="131" t="s">
        <v>174</v>
      </c>
      <c r="K53" s="163"/>
    </row>
    <row r="54" spans="2:12" x14ac:dyDescent="0.3">
      <c r="B54" s="254" t="s">
        <v>206</v>
      </c>
      <c r="C54" s="254"/>
      <c r="D54" s="254"/>
      <c r="E54" s="254"/>
      <c r="F54" s="254"/>
      <c r="G54" s="164">
        <f>G31+G43+G47+G51</f>
        <v>107618191.55000001</v>
      </c>
      <c r="H54" s="164">
        <f>H31+H43+H47+H51</f>
        <v>1267209.8599999999</v>
      </c>
      <c r="I54" s="164">
        <f>I51+I47+I43+I31</f>
        <v>4882172.87</v>
      </c>
      <c r="J54" s="211">
        <f>J51+J47+J43+J31</f>
        <v>4247979.66</v>
      </c>
      <c r="K54" s="129"/>
      <c r="L54" s="124"/>
    </row>
    <row r="56" spans="2:12" x14ac:dyDescent="0.3">
      <c r="B56" s="165" t="s">
        <v>160</v>
      </c>
      <c r="C56" s="252">
        <v>87701924.170000002</v>
      </c>
      <c r="D56" s="252"/>
      <c r="E56" s="252"/>
      <c r="F56" s="251" t="s">
        <v>180</v>
      </c>
      <c r="G56" s="251"/>
    </row>
    <row r="57" spans="2:12" x14ac:dyDescent="0.3">
      <c r="B57" s="166" t="s">
        <v>230</v>
      </c>
      <c r="C57" s="248">
        <f>G54+G18</f>
        <v>107775610.31000002</v>
      </c>
      <c r="D57" s="248"/>
      <c r="E57" s="248"/>
      <c r="F57" s="255">
        <f>SUM(C57-C56)</f>
        <v>20073686.140000015</v>
      </c>
      <c r="G57" s="255"/>
    </row>
    <row r="59" spans="2:12" x14ac:dyDescent="0.3">
      <c r="B59" s="167" t="s">
        <v>80</v>
      </c>
      <c r="C59" s="253">
        <v>28447808.68</v>
      </c>
      <c r="D59" s="253"/>
      <c r="E59" s="253"/>
      <c r="F59" s="250" t="s">
        <v>178</v>
      </c>
      <c r="G59" s="250"/>
    </row>
    <row r="60" spans="2:12" x14ac:dyDescent="0.3">
      <c r="B60" s="167" t="s">
        <v>160</v>
      </c>
      <c r="C60" s="253">
        <v>87701924.170000002</v>
      </c>
      <c r="D60" s="253"/>
      <c r="E60" s="253"/>
      <c r="F60" s="249">
        <f>C60-C59</f>
        <v>59254115.490000002</v>
      </c>
      <c r="G60" s="249"/>
    </row>
    <row r="61" spans="2:12" x14ac:dyDescent="0.3">
      <c r="B61" s="168" t="s">
        <v>225</v>
      </c>
      <c r="C61" s="245">
        <f>C60+F57</f>
        <v>107775610.31000002</v>
      </c>
      <c r="D61" s="245"/>
      <c r="E61" s="245"/>
      <c r="F61" s="245">
        <f>C61-C60</f>
        <v>20073686.140000015</v>
      </c>
      <c r="G61" s="245"/>
      <c r="H61" s="169" t="s">
        <v>179</v>
      </c>
    </row>
    <row r="72" spans="6:9" ht="20.399999999999999" x14ac:dyDescent="0.3">
      <c r="F72" s="246" t="s">
        <v>176</v>
      </c>
      <c r="G72" s="246"/>
      <c r="H72" s="246"/>
      <c r="I72" s="246"/>
    </row>
    <row r="73" spans="6:9" ht="21" x14ac:dyDescent="0.3">
      <c r="F73" s="247" t="s">
        <v>177</v>
      </c>
      <c r="G73" s="247"/>
      <c r="H73" s="247"/>
      <c r="I73" s="247"/>
    </row>
  </sheetData>
  <mergeCells count="22">
    <mergeCell ref="B20:L20"/>
    <mergeCell ref="B9:L9"/>
    <mergeCell ref="B11:L11"/>
    <mergeCell ref="B13:F13"/>
    <mergeCell ref="B14:F14"/>
    <mergeCell ref="B18:F18"/>
    <mergeCell ref="B17:F17"/>
    <mergeCell ref="B16:F16"/>
    <mergeCell ref="B15:F15"/>
    <mergeCell ref="F56:G56"/>
    <mergeCell ref="C56:E56"/>
    <mergeCell ref="C59:E59"/>
    <mergeCell ref="C60:E60"/>
    <mergeCell ref="B54:F54"/>
    <mergeCell ref="F57:G57"/>
    <mergeCell ref="C61:E61"/>
    <mergeCell ref="F61:G61"/>
    <mergeCell ref="F72:I72"/>
    <mergeCell ref="F73:I73"/>
    <mergeCell ref="C57:E57"/>
    <mergeCell ref="F60:G60"/>
    <mergeCell ref="F59:G59"/>
  </mergeCells>
  <pageMargins left="0.19685039370078741" right="0.19685039370078741" top="0.19685039370078741" bottom="0.19685039370078741" header="0.19685039370078741" footer="0.19685039370078741"/>
  <pageSetup paperSize="9" scale="55" orientation="portrait" horizontalDpi="0" verticalDpi="0" r:id="rId1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19</vt:i4>
      </vt:variant>
      <vt:variant>
        <vt:lpstr>Intervalos Nomeados</vt:lpstr>
      </vt:variant>
      <vt:variant>
        <vt:i4>1</vt:i4>
      </vt:variant>
    </vt:vector>
  </HeadingPairs>
  <TitlesOfParts>
    <vt:vector size="20" baseType="lpstr">
      <vt:lpstr>JAN 2022</vt:lpstr>
      <vt:lpstr>FEV 2022</vt:lpstr>
      <vt:lpstr>MARCO 2022</vt:lpstr>
      <vt:lpstr>ABRIL 2022</vt:lpstr>
      <vt:lpstr>MAIO 2022</vt:lpstr>
      <vt:lpstr>JUNHO 2022</vt:lpstr>
      <vt:lpstr>JULHO 2022</vt:lpstr>
      <vt:lpstr>AGOSTO 2022</vt:lpstr>
      <vt:lpstr>Planilha1</vt:lpstr>
      <vt:lpstr>SETEMBRO 2022</vt:lpstr>
      <vt:lpstr>OUTUBRO 2022</vt:lpstr>
      <vt:lpstr>NOVEMBRO 2022</vt:lpstr>
      <vt:lpstr>DEZEMBRO 2022</vt:lpstr>
      <vt:lpstr>JANEIRO 2023</vt:lpstr>
      <vt:lpstr>FEVE 2023</vt:lpstr>
      <vt:lpstr>MARÇO 2023</vt:lpstr>
      <vt:lpstr>ABRIL 2023</vt:lpstr>
      <vt:lpstr>MAIO 2023</vt:lpstr>
      <vt:lpstr>DEZEMBRO 2025</vt:lpstr>
      <vt:lpstr>'DEZEMBRO 2025'!Area_de_impressao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Suzana</dc:creator>
  <cp:lastModifiedBy>USER</cp:lastModifiedBy>
  <cp:lastPrinted>2026-04-09T16:43:11Z</cp:lastPrinted>
  <dcterms:created xsi:type="dcterms:W3CDTF">2022-02-16T14:00:27Z</dcterms:created>
  <dcterms:modified xsi:type="dcterms:W3CDTF">2026-04-09T22:17:13Z</dcterms:modified>
</cp:coreProperties>
</file>